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89\SENS\AILE DES ECURIES\Z-25013-MOE ECURIESCLOSCOUV\07-PRO-DCE\0-Rendu\Z-25013-MOE ECURIESCLOSCOUV-PRO-DCE - consultation\"/>
    </mc:Choice>
  </mc:AlternateContent>
  <xr:revisionPtr revIDLastSave="0" documentId="8_{29A5786A-20B8-4CBF-8568-046FF45D62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7" i="3" l="1"/>
  <c r="AA8" i="3"/>
  <c r="H315" i="2"/>
  <c r="G315" i="2"/>
  <c r="J315" i="2" s="1"/>
  <c r="H307" i="2"/>
  <c r="G307" i="2"/>
  <c r="J307" i="2" s="1"/>
  <c r="H302" i="2"/>
  <c r="G302" i="2"/>
  <c r="J302" i="2" s="1"/>
  <c r="H294" i="2"/>
  <c r="G294" i="2"/>
  <c r="J294" i="2" s="1"/>
  <c r="H289" i="2"/>
  <c r="G289" i="2"/>
  <c r="J289" i="2" s="1"/>
  <c r="H274" i="2"/>
  <c r="G274" i="2"/>
  <c r="J274" i="2" s="1"/>
  <c r="H269" i="2"/>
  <c r="G269" i="2"/>
  <c r="J269" i="2" s="1"/>
  <c r="H264" i="2"/>
  <c r="G264" i="2"/>
  <c r="J264" i="2" s="1"/>
  <c r="H256" i="2"/>
  <c r="G256" i="2"/>
  <c r="J256" i="2" s="1"/>
  <c r="H248" i="2"/>
  <c r="G248" i="2"/>
  <c r="J248" i="2" s="1"/>
  <c r="H240" i="2"/>
  <c r="G240" i="2"/>
  <c r="J240" i="2" s="1"/>
  <c r="H225" i="2"/>
  <c r="G225" i="2"/>
  <c r="J225" i="2" s="1"/>
  <c r="H217" i="2"/>
  <c r="G217" i="2"/>
  <c r="J217" i="2" s="1"/>
  <c r="H212" i="2"/>
  <c r="G212" i="2"/>
  <c r="J212" i="2" s="1"/>
  <c r="H204" i="2"/>
  <c r="G204" i="2"/>
  <c r="J204" i="2" s="1"/>
  <c r="H199" i="2"/>
  <c r="G199" i="2"/>
  <c r="J199" i="2" s="1"/>
  <c r="H191" i="2"/>
  <c r="G191" i="2"/>
  <c r="J191" i="2" s="1"/>
  <c r="H183" i="2"/>
  <c r="G183" i="2"/>
  <c r="J183" i="2" s="1"/>
  <c r="H173" i="2"/>
  <c r="G173" i="2"/>
  <c r="J173" i="2" s="1"/>
  <c r="H163" i="2"/>
  <c r="G163" i="2"/>
  <c r="J163" i="2" s="1"/>
  <c r="J155" i="2"/>
  <c r="H155" i="2"/>
  <c r="G155" i="2"/>
  <c r="H150" i="2"/>
  <c r="G150" i="2"/>
  <c r="J150" i="2" s="1"/>
  <c r="H145" i="2"/>
  <c r="G145" i="2"/>
  <c r="J145" i="2" s="1"/>
  <c r="H128" i="2"/>
  <c r="G128" i="2"/>
  <c r="J128" i="2" s="1"/>
  <c r="H119" i="2"/>
  <c r="G119" i="2"/>
  <c r="J119" i="2" s="1"/>
  <c r="H114" i="2"/>
  <c r="G114" i="2"/>
  <c r="J114" i="2" s="1"/>
  <c r="H106" i="2"/>
  <c r="G106" i="2"/>
  <c r="J106" i="2" s="1"/>
  <c r="J101" i="2"/>
  <c r="H101" i="2"/>
  <c r="G101" i="2"/>
  <c r="H93" i="2"/>
  <c r="G93" i="2"/>
  <c r="J93" i="2" s="1"/>
  <c r="H88" i="2"/>
  <c r="G88" i="2"/>
  <c r="J88" i="2" s="1"/>
  <c r="H83" i="2"/>
  <c r="G83" i="2"/>
  <c r="J83" i="2" s="1"/>
  <c r="H75" i="2"/>
  <c r="G75" i="2"/>
  <c r="J75" i="2" s="1"/>
  <c r="H69" i="2"/>
  <c r="G69" i="2"/>
  <c r="J69" i="2" s="1"/>
  <c r="H53" i="2"/>
  <c r="G53" i="2"/>
  <c r="J53" i="2" s="1"/>
  <c r="H48" i="2"/>
  <c r="G48" i="2"/>
  <c r="J48" i="2" s="1"/>
  <c r="H40" i="2"/>
  <c r="G40" i="2"/>
  <c r="J40" i="2" s="1"/>
  <c r="H32" i="2"/>
  <c r="G32" i="2"/>
  <c r="J32" i="2" s="1"/>
  <c r="H27" i="2"/>
  <c r="G27" i="2"/>
  <c r="J27" i="2" s="1"/>
  <c r="H22" i="2"/>
  <c r="G22" i="2"/>
  <c r="J22" i="2" s="1"/>
  <c r="H14" i="2"/>
  <c r="G14" i="2"/>
  <c r="J14" i="2" s="1"/>
  <c r="G84" i="1"/>
  <c r="G82" i="1"/>
  <c r="G80" i="1"/>
  <c r="G78" i="1"/>
  <c r="E70" i="1"/>
  <c r="E63" i="1"/>
  <c r="E60" i="1"/>
  <c r="E20" i="1"/>
  <c r="E11" i="1"/>
  <c r="F331" i="2" l="1"/>
  <c r="F134" i="2"/>
  <c r="F133" i="2"/>
  <c r="F135" i="2" s="1"/>
  <c r="F231" i="2"/>
  <c r="F230" i="2"/>
  <c r="F232" i="2" s="1"/>
  <c r="F332" i="2"/>
  <c r="F327" i="2"/>
  <c r="F326" i="2"/>
  <c r="F59" i="2"/>
  <c r="F330" i="2"/>
  <c r="F338" i="2"/>
  <c r="F337" i="2"/>
  <c r="F339" i="2" s="1"/>
  <c r="AA1" i="3" s="1"/>
  <c r="F58" i="2"/>
  <c r="F60" i="2" s="1"/>
  <c r="F279" i="2"/>
  <c r="F281" i="2" s="1"/>
  <c r="F333" i="2"/>
  <c r="F280" i="2"/>
  <c r="F321" i="2"/>
  <c r="F320" i="2"/>
  <c r="F334" i="2"/>
  <c r="F322" i="2" l="1"/>
  <c r="AA3" i="3"/>
  <c r="AA4" i="3" s="1"/>
  <c r="AA37" i="3"/>
  <c r="AA33" i="3"/>
  <c r="AA15" i="3" l="1"/>
  <c r="AA32" i="3"/>
  <c r="AA5" i="3"/>
  <c r="AA27" i="3"/>
  <c r="AA13" i="3"/>
  <c r="AA12" i="3"/>
  <c r="AA7" i="3"/>
  <c r="AA42" i="3"/>
  <c r="AA43" i="3" l="1"/>
  <c r="AA29" i="3"/>
  <c r="AA46" i="3"/>
  <c r="AA28" i="3"/>
  <c r="AA24" i="3"/>
  <c r="AA23" i="3"/>
  <c r="AA18" i="3"/>
  <c r="AA6" i="3"/>
  <c r="AA73" i="3"/>
  <c r="AA89" i="3"/>
  <c r="AA85" i="3" s="1"/>
  <c r="AA80" i="3" s="1"/>
  <c r="AA72" i="3" s="1"/>
  <c r="AA64" i="3" s="1"/>
  <c r="AA56" i="3" s="1"/>
  <c r="AA44" i="3" s="1"/>
  <c r="AA65" i="3"/>
  <c r="AA57" i="3" s="1"/>
  <c r="AA45" i="3" s="1"/>
  <c r="AA26" i="3" s="1"/>
  <c r="AA93" i="3"/>
  <c r="AA14" i="3"/>
  <c r="AA9" i="3"/>
  <c r="AA16" i="3"/>
  <c r="AA50" i="3" l="1"/>
  <c r="AA34" i="3"/>
  <c r="AA25" i="3"/>
  <c r="AA38" i="3"/>
  <c r="AA11" i="3"/>
  <c r="AA41" i="3"/>
  <c r="AA21" i="3"/>
  <c r="AA19" i="3"/>
  <c r="AA20" i="3"/>
  <c r="AA75" i="3"/>
  <c r="AA67" i="3" s="1"/>
  <c r="AA59" i="3" s="1"/>
  <c r="AA49" i="3" s="1"/>
  <c r="AA31" i="3" s="1"/>
  <c r="AA94" i="3"/>
  <c r="AA90" i="3" s="1"/>
  <c r="AA17" i="3"/>
  <c r="AA82" i="3" s="1"/>
  <c r="AA10" i="3"/>
  <c r="AA47" i="3"/>
  <c r="AA30" i="3" l="1"/>
  <c r="AA86" i="3"/>
  <c r="AA81" i="3" s="1"/>
  <c r="AA74" i="3" s="1"/>
  <c r="AA66" i="3" s="1"/>
  <c r="AA58" i="3" s="1"/>
  <c r="AA48" i="3" s="1"/>
  <c r="AA95" i="3"/>
  <c r="AA35" i="3"/>
  <c r="AA77" i="3"/>
  <c r="AA69" i="3"/>
  <c r="AA61" i="3" s="1"/>
  <c r="AA53" i="3" s="1"/>
  <c r="AA36" i="3" s="1"/>
  <c r="AA91" i="3"/>
  <c r="AA87" i="3" s="1"/>
  <c r="AA83" i="3" s="1"/>
  <c r="AA76" i="3" s="1"/>
  <c r="AA68" i="3" s="1"/>
  <c r="AA60" i="3" s="1"/>
  <c r="AA52" i="3" s="1"/>
  <c r="AA96" i="3"/>
  <c r="AA92" i="3"/>
  <c r="AA88" i="3" s="1"/>
  <c r="AA84" i="3" s="1"/>
  <c r="AA78" i="3" s="1"/>
  <c r="AA70" i="3" s="1"/>
  <c r="AA62" i="3" s="1"/>
  <c r="AA54" i="3" s="1"/>
  <c r="AA22" i="3"/>
  <c r="AA79" i="3" s="1"/>
  <c r="AA51" i="3"/>
  <c r="AA39" i="3" l="1"/>
  <c r="AA71" i="3"/>
  <c r="AA63" i="3" s="1"/>
  <c r="AA55" i="3" s="1"/>
  <c r="AA40" i="3" s="1"/>
  <c r="AA98" i="3"/>
  <c r="AA2" i="3" s="1"/>
  <c r="C342" i="2" s="1"/>
</calcChain>
</file>

<file path=xl/sharedStrings.xml><?xml version="1.0" encoding="utf-8"?>
<sst xmlns="http://schemas.openxmlformats.org/spreadsheetml/2006/main" count="587" uniqueCount="247">
  <si>
    <t>Dossier</t>
  </si>
  <si>
    <t>Date</t>
  </si>
  <si>
    <t>Phase</t>
  </si>
  <si>
    <t>Indice</t>
  </si>
  <si>
    <t>MAÎTRE D'OUVRAGE
DRAC de BOURGOGNE-FRANCHE-COMTÉ
39 Rue Vannerie CS 10578
21005 DIJON Cedex
Tél : 03.80.68.50.50</t>
  </si>
  <si>
    <t>MAÎTRE D'OEUVRE : 
    2BDM Architectes F. DIDIER ACMH
    60-62 rue d'Hauteville
    75010 PARIS
    Tél : 01.30.83.74.10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</si>
  <si>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</si>
  <si>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</si>
  <si>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</si>
  <si>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</si>
  <si>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</si>
  <si>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</si>
  <si>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</si>
  <si>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</si>
  <si>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</si>
  <si>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</si>
  <si>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</si>
  <si>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</si>
  <si>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</si>
  <si>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</si>
  <si>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</si>
  <si>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</si>
  <si>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</si>
  <si>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</si>
  <si>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</si>
  <si>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</si>
  <si>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</si>
  <si>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</si>
  <si>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</si>
  <si>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</si>
  <si>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</si>
  <si>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</si>
  <si>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</si>
  <si>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</si>
  <si>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</si>
  <si>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</si>
  <si>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n°3</t>
  </si>
  <si>
    <t>CHARPENTE - COUVERTURE</t>
  </si>
  <si>
    <t>3.&amp;</t>
  </si>
  <si>
    <t>TRAVAUX PRÉPARATOIRES</t>
  </si>
  <si>
    <t>2.1</t>
  </si>
  <si>
    <t>Moyens de levage et d'accès complémentaires</t>
  </si>
  <si>
    <t>4.T</t>
  </si>
  <si>
    <t>2.1.1</t>
  </si>
  <si>
    <t>9.M.Z</t>
  </si>
  <si>
    <t>9.E.1.Localisations\Tranche Ferme</t>
  </si>
  <si>
    <t>Total Tranche Ferme</t>
  </si>
  <si>
    <t>9.R.Localisations\Tranche Ferme</t>
  </si>
  <si>
    <t>9.&amp;</t>
  </si>
  <si>
    <t>FT</t>
  </si>
  <si>
    <t>4.&amp;</t>
  </si>
  <si>
    <t>2.2</t>
  </si>
  <si>
    <t>Dépose en démolition de la couverture</t>
  </si>
  <si>
    <t>2.2.1</t>
  </si>
  <si>
    <t>2.2.2</t>
  </si>
  <si>
    <t>Fourniture et pose de renvois provisoires des eaux pluviales</t>
  </si>
  <si>
    <t>2.2.3</t>
  </si>
  <si>
    <t>Dépose en conservation de 2 descentes en plomb compris bagues de fixation</t>
  </si>
  <si>
    <t>ML</t>
  </si>
  <si>
    <t>2.3</t>
  </si>
  <si>
    <t>Bilan sanitaire de la charpente</t>
  </si>
  <si>
    <t>2.3.1</t>
  </si>
  <si>
    <t>2.4</t>
  </si>
  <si>
    <t>Étaiement du plafond de charpente du sas d'arrivée de la cage d'escalier Ouest dans le comble</t>
  </si>
  <si>
    <t>2.4.1</t>
  </si>
  <si>
    <t>2.4.2</t>
  </si>
  <si>
    <t xml:space="preserve">Étaiement du solivage de plafond de la pièce PAE01-04 </t>
  </si>
  <si>
    <t>Total H.T. :</t>
  </si>
  <si>
    <t>Total T.V.A. (20%) :</t>
  </si>
  <si>
    <t>Total T.T.C. :</t>
  </si>
  <si>
    <t>TRAVAUX DE CHARPENTE</t>
  </si>
  <si>
    <t>3.1</t>
  </si>
  <si>
    <t>Dépose-repose de l'intégralité des chevrons</t>
  </si>
  <si>
    <t>3.1.1</t>
  </si>
  <si>
    <t>9.M.A</t>
  </si>
  <si>
    <t>3.1.2</t>
  </si>
  <si>
    <t>Provision pour fourniture et pose de chevrons en sapin en remplacement</t>
  </si>
  <si>
    <t>3.2</t>
  </si>
  <si>
    <t>Révision générale de la charpente</t>
  </si>
  <si>
    <t>3.2.1</t>
  </si>
  <si>
    <t xml:space="preserve">Nettoyage et brossage des bois de la charpente  </t>
  </si>
  <si>
    <t>3.2.2</t>
  </si>
  <si>
    <t>Révision des assemblages</t>
  </si>
  <si>
    <t>3.2.3</t>
  </si>
  <si>
    <t>Traitement fongicide et insecticide de la charpente</t>
  </si>
  <si>
    <t>3.3</t>
  </si>
  <si>
    <t>Dépose-repose compris recalage de vieux bois de charpente</t>
  </si>
  <si>
    <t>3.3.1</t>
  </si>
  <si>
    <t>Provision pour recalage de charpente du versant Sud</t>
  </si>
  <si>
    <t>3.3.2</t>
  </si>
  <si>
    <t>Provision pour remise en état du plafond de charpente du sas d’arrivée de la cage d’escalier Ouest PAE02-01 dans le comble</t>
  </si>
  <si>
    <t>3.4</t>
  </si>
  <si>
    <t>Fourniture et pose de bois neufs de chêne assemblés à l'ancienne</t>
  </si>
  <si>
    <t>3.4.1</t>
  </si>
  <si>
    <t>Provision pour fourniture et pose de bois neufs de chêne assemblés à l'ancienne</t>
  </si>
  <si>
    <t>M3</t>
  </si>
  <si>
    <t>3.4.2</t>
  </si>
  <si>
    <t>Réfection et complément des jouées et linteaux pourris des lucarnes</t>
  </si>
  <si>
    <t>3.5</t>
  </si>
  <si>
    <t>Reprise ponctuelle en mortier de résine de parties dégradées, compris abouts d'entraits</t>
  </si>
  <si>
    <t>3.5.1</t>
  </si>
  <si>
    <t>Provision pour reprise ponctuelle en mortier de résine de parties dégradées, compris abouts d'entraits</t>
  </si>
  <si>
    <t>TRAVAUX DE COUVERTURE</t>
  </si>
  <si>
    <t>4.1</t>
  </si>
  <si>
    <t>Fourniture et pose d'une couverture en ardoise</t>
  </si>
  <si>
    <t>4.1.1</t>
  </si>
  <si>
    <t>Fourniture et pose d'un écran de sous-toiture</t>
  </si>
  <si>
    <t>4.1.2</t>
  </si>
  <si>
    <t>Fourniture et pose d'un voligeage en sapin du Nord traité</t>
  </si>
  <si>
    <t>4.1.3</t>
  </si>
  <si>
    <t>Fourniture et pose d'ardoises</t>
  </si>
  <si>
    <t>4.2</t>
  </si>
  <si>
    <t>Fourniture et pose d'un faîtage ventilé en plomb à 3 pièces</t>
  </si>
  <si>
    <t>4.2.1</t>
  </si>
  <si>
    <t>4.3</t>
  </si>
  <si>
    <t>Fourniture et pose de bandes solin en rive</t>
  </si>
  <si>
    <t>4.3.1</t>
  </si>
  <si>
    <t>4.4</t>
  </si>
  <si>
    <t>Fourniture et pose de noues fermées en plomb</t>
  </si>
  <si>
    <t>4.4.1</t>
  </si>
  <si>
    <t>4.5</t>
  </si>
  <si>
    <t>Fourniture et pose de bas de pente compris ventilation basse</t>
  </si>
  <si>
    <t>4.5.1</t>
  </si>
  <si>
    <t>4.6</t>
  </si>
  <si>
    <t>Fourniture et pose de couverture en plomb SMH</t>
  </si>
  <si>
    <t>4.6.1</t>
  </si>
  <si>
    <t>Fourniture et pose de couverture en plomb SMH pour les lucarnes, compris habillage du fronton</t>
  </si>
  <si>
    <t>4.6.2</t>
  </si>
  <si>
    <t>Fourniture et pose de couverture en plomb SMH pour le fronton</t>
  </si>
  <si>
    <t>4.7</t>
  </si>
  <si>
    <t>Abergements de souches des cheminées</t>
  </si>
  <si>
    <t>4.7.1</t>
  </si>
  <si>
    <t>4.7.2</t>
  </si>
  <si>
    <t>Fourniture et pose de ventilation de chute</t>
  </si>
  <si>
    <t>4.8</t>
  </si>
  <si>
    <t>Création d'un châssis de désenfumage</t>
  </si>
  <si>
    <t>4.8.1</t>
  </si>
  <si>
    <t>TRAVAUX D'ÉVACUATION DES EAUX PLUVIALES</t>
  </si>
  <si>
    <t>5.1</t>
  </si>
  <si>
    <t>Fourniture et pose de gouttières pendantes en cuivre</t>
  </si>
  <si>
    <t>5.1.1</t>
  </si>
  <si>
    <t>5.2</t>
  </si>
  <si>
    <t>Fourniture et pose de descentes d'eaux pluviales en plomb</t>
  </si>
  <si>
    <t>5.2.1</t>
  </si>
  <si>
    <t>5.3</t>
  </si>
  <si>
    <t>Restauration de descentes d'eaux pluviales en plomb</t>
  </si>
  <si>
    <t>5.3.1</t>
  </si>
  <si>
    <t>5.4</t>
  </si>
  <si>
    <t>Fourniture et pose de dauphins en fonte, compris mise en peinture couleur plomb</t>
  </si>
  <si>
    <t>5.4.1</t>
  </si>
  <si>
    <t xml:space="preserve">Fourniture et pose de dauphins en fonte (hauteur 2,00 m) </t>
  </si>
  <si>
    <t>5.4.2</t>
  </si>
  <si>
    <t>Fourniture et pose de dauphins en fonte (hauteur 1,00 m)</t>
  </si>
  <si>
    <t>5.4.3</t>
  </si>
  <si>
    <t>Dépose-repose du dauphin à l'est de la façade pour remise en peinture</t>
  </si>
  <si>
    <t>TRAVAUX DIVERS</t>
  </si>
  <si>
    <t>6.1</t>
  </si>
  <si>
    <t>Isolation des rampants du comble</t>
  </si>
  <si>
    <t>6.1.1</t>
  </si>
  <si>
    <t>Fourniture et pose de laine de roche (épaisseur 20 cm)</t>
  </si>
  <si>
    <t>6.1.2</t>
  </si>
  <si>
    <t>Fourniture et pose de plaques de plâtre</t>
  </si>
  <si>
    <t>6.2</t>
  </si>
  <si>
    <t>Travaux en dépenses contrôlées</t>
  </si>
  <si>
    <t>6.2.1</t>
  </si>
  <si>
    <t>Heures d'ouvriers</t>
  </si>
  <si>
    <t>H</t>
  </si>
  <si>
    <t>6.2.2</t>
  </si>
  <si>
    <t>Heures d'aide ouvriers</t>
  </si>
  <si>
    <t>6.3</t>
  </si>
  <si>
    <t>Dossier des ouvrages exécutés (DOE)</t>
  </si>
  <si>
    <t>6.3.1</t>
  </si>
  <si>
    <t>RECAPITULATIF
Lot n°3 CHARPENTE - COUVERTURE</t>
  </si>
  <si>
    <t>RECAPITULATIF DES LOCALISATIONS</t>
  </si>
  <si>
    <t>Tranche Ferme</t>
  </si>
  <si>
    <t>Tranche Optionnelle</t>
  </si>
  <si>
    <t>RECAPITULATIF DES CHAPITRES</t>
  </si>
  <si>
    <t>2 - TRAVAUX PRÉPARATOIRES</t>
  </si>
  <si>
    <t>3 - TRAVAUX DE CHARPENTE</t>
  </si>
  <si>
    <t>4 - TRAVAUX DE COUVERTURE</t>
  </si>
  <si>
    <t>5 - TRAVAUX D'ÉVACUATION DES EAUX PLUVIALES</t>
  </si>
  <si>
    <t>6 - TRAVAUX DIVERS</t>
  </si>
  <si>
    <t>Total du lot CHARPENTE - COUVERTURE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</si>
  <si>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</si>
  <si>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</si>
  <si>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</si>
  <si>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</si>
  <si>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</si>
  <si>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</si>
  <si>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</si>
  <si>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</si>
  <si>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</si>
  <si>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</si>
  <si>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</si>
  <si>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</si>
  <si>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</si>
  <si>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</si>
  <si>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</si>
  <si>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</si>
  <si>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</si>
  <si>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</si>
  <si>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</si>
  <si>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</si>
  <si>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</si>
  <si>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</si>
  <si>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</si>
  <si>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</si>
  <si>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</si>
  <si>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</si>
  <si>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</si>
  <si>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</si>
  <si>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</si>
  <si>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</si>
  <si>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</si>
  <si>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</si>
  <si>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SENS - PALAIS ARCHIÉPISCOPAL 
AILE DES ÉCURIES 
Restauration du clos et du couvert</t>
  </si>
  <si>
    <t>Z-25013</t>
  </si>
  <si>
    <t>09/09/2025</t>
  </si>
  <si>
    <t>DCE</t>
  </si>
  <si>
    <t>89100 SENS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</si>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</sst>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#,##0.000"/>
    <numFmt numFmtId="166" formatCode="00000"/>
    <numFmt numFmtId="167" formatCode="0#&quot; &quot;##&quot; &quot;##&quot; &quot;##&quot; &quot;##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0" xfId="0" applyFont="1" applyAlignment="1">
      <alignment vertical="top"/>
    </xf>
    <xf numFmtId="3" fontId="1" fillId="0" borderId="9" xfId="0" applyNumberFormat="1" applyFont="1" applyBorder="1" applyAlignment="1">
      <alignment horizontal="right" vertical="top" wrapText="1"/>
    </xf>
    <xf numFmtId="0" fontId="1" fillId="0" borderId="12" xfId="0" applyFont="1" applyBorder="1" applyAlignment="1" applyProtection="1">
      <alignment vertical="top" wrapText="1"/>
      <protection locked="0"/>
    </xf>
    <xf numFmtId="0" fontId="10" fillId="0" borderId="13" xfId="0" applyFont="1" applyBorder="1" applyAlignment="1">
      <alignment horizontal="right" vertical="top" wrapText="1"/>
    </xf>
    <xf numFmtId="3" fontId="10" fillId="0" borderId="13" xfId="0" applyNumberFormat="1" applyFont="1" applyBorder="1" applyAlignment="1">
      <alignment horizontal="right" vertical="top" wrapText="1"/>
    </xf>
    <xf numFmtId="4" fontId="10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4" fontId="1" fillId="0" borderId="9" xfId="0" applyNumberFormat="1" applyFont="1" applyBorder="1" applyAlignment="1">
      <alignment horizontal="right" vertical="top" wrapText="1"/>
    </xf>
    <xf numFmtId="4" fontId="10" fillId="0" borderId="13" xfId="0" applyNumberFormat="1" applyFont="1" applyBorder="1" applyAlignment="1">
      <alignment horizontal="right" vertical="top" wrapText="1"/>
    </xf>
    <xf numFmtId="0" fontId="12" fillId="0" borderId="0" xfId="0" applyFont="1" applyAlignment="1">
      <alignment vertical="top" wrapText="1"/>
    </xf>
    <xf numFmtId="165" fontId="1" fillId="0" borderId="9" xfId="0" applyNumberFormat="1" applyFont="1" applyBorder="1" applyAlignment="1">
      <alignment horizontal="right" vertical="top" wrapText="1"/>
    </xf>
    <xf numFmtId="165" fontId="10" fillId="0" borderId="13" xfId="0" applyNumberFormat="1" applyFont="1" applyBorder="1" applyAlignment="1">
      <alignment horizontal="right"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13" xfId="0" applyNumberFormat="1" applyFont="1" applyBorder="1" applyAlignment="1">
      <alignment horizontal="righ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12" fillId="0" borderId="21" xfId="0" applyFont="1" applyBorder="1" applyAlignment="1">
      <alignment vertical="top" wrapText="1"/>
    </xf>
    <xf numFmtId="0" fontId="1" fillId="0" borderId="22" xfId="0" applyFont="1" applyBorder="1" applyAlignment="1">
      <alignment vertical="top" wrapText="1"/>
    </xf>
    <xf numFmtId="164" fontId="12" fillId="0" borderId="22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164" fontId="1" fillId="0" borderId="23" xfId="0" applyNumberFormat="1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0" fillId="0" borderId="0" xfId="0"/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4" xfId="0" applyFont="1" applyBorder="1" applyAlignment="1">
      <alignment vertical="top" wrapTex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0" fontId="12" fillId="0" borderId="19" xfId="0" applyFont="1" applyBorder="1" applyAlignment="1">
      <alignment vertical="top" wrapText="1"/>
    </xf>
    <xf numFmtId="164" fontId="12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20" xfId="0" applyNumberFormat="1" applyFont="1" applyBorder="1" applyAlignment="1">
      <alignment vertical="top" wrapText="1"/>
    </xf>
    <xf numFmtId="164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0" fontId="7" fillId="0" borderId="0" xfId="0" applyFont="1" applyAlignment="1">
      <alignment horizontal="center" vertical="top" wrapText="1"/>
    </xf>
    <xf numFmtId="164" fontId="12" fillId="0" borderId="7" xfId="0" applyNumberFormat="1" applyFont="1" applyBorder="1" applyAlignment="1">
      <alignment horizontal="right" vertical="top" wrapText="1"/>
    </xf>
    <xf numFmtId="164" fontId="12" fillId="0" borderId="8" xfId="0" applyNumberFormat="1" applyFont="1" applyBorder="1" applyAlignment="1">
      <alignment horizontal="right" vertical="top" wrapText="1"/>
    </xf>
    <xf numFmtId="0" fontId="12" fillId="0" borderId="6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164" fontId="12" fillId="0" borderId="5" xfId="0" applyNumberFormat="1" applyFont="1" applyBorder="1" applyAlignment="1">
      <alignment horizontal="right" vertical="top" wrapText="1"/>
    </xf>
    <xf numFmtId="0" fontId="12" fillId="0" borderId="4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12" fillId="0" borderId="2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 wrapText="1"/>
    </xf>
    <xf numFmtId="0" fontId="12" fillId="0" borderId="1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167" fontId="6" fillId="0" borderId="12" xfId="0" applyNumberFormat="1" applyFont="1" applyBorder="1" applyAlignment="1" applyProtection="1">
      <alignment vertical="top" wrapText="1"/>
      <protection locked="0"/>
    </xf>
    <xf numFmtId="0" fontId="6" fillId="0" borderId="12" xfId="0" applyFont="1" applyBorder="1" applyAlignment="1" applyProtection="1">
      <alignment vertical="top" wrapText="1"/>
      <protection locked="0"/>
    </xf>
    <xf numFmtId="0" fontId="12" fillId="0" borderId="0" xfId="0" applyFont="1" applyAlignment="1">
      <alignment horizontal="center" vertical="top" wrapText="1"/>
    </xf>
    <xf numFmtId="166" fontId="6" fillId="0" borderId="12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419100</xdr:colOff>
      <xdr:row>27</xdr:row>
      <xdr:rowOff>0</xdr:rowOff>
    </xdr:from>
    <xdr:to>
      <xdr:col>7</xdr:col>
      <xdr:colOff>546660</xdr:colOff>
      <xdr:row>44</xdr:row>
      <xdr:rowOff>114043</xdr:rowOff>
    </xdr:to>
    <xdr:pic>
      <xdr:nvPicPr>
        <xdr:cNvPr id="2" name="Picture 1" descr="{8b1f2ef7-0390-431e-a6aa-b55a4ec6e4fd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43275" y="3086100"/>
          <a:ext cx="2775510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77</xdr:row>
      <xdr:rowOff>95250</xdr:rowOff>
    </xdr:from>
    <xdr:to>
      <xdr:col>1</xdr:col>
      <xdr:colOff>636587</xdr:colOff>
      <xdr:row>83</xdr:row>
      <xdr:rowOff>12700</xdr:rowOff>
    </xdr:to>
    <xdr:pic>
      <xdr:nvPicPr>
        <xdr:cNvPr id="3" name="Picture 2" descr="{d2af846e-43f0-4765-b197-6807b6bfbe0f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8896350"/>
          <a:ext cx="603250" cy="603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tabSelected="1" workbookViewId="0"/>
  </sheetViews>
  <sheetFormatPr baseColWidth="10" defaultColWidth="8.8554687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50"/>
      <c r="F2" s="50"/>
      <c r="G2" s="50"/>
      <c r="H2" s="50"/>
      <c r="I2" s="8"/>
    </row>
    <row r="3" spans="2:9" ht="9" customHeight="1" x14ac:dyDescent="0.25">
      <c r="B3" s="5"/>
      <c r="C3" s="6"/>
      <c r="D3" s="7"/>
      <c r="E3" s="50"/>
      <c r="F3" s="50"/>
      <c r="G3" s="50"/>
      <c r="H3" s="50"/>
      <c r="I3" s="8"/>
    </row>
    <row r="4" spans="2:9" ht="9" customHeight="1" x14ac:dyDescent="0.25">
      <c r="B4" s="5"/>
      <c r="C4" s="6"/>
      <c r="D4" s="7"/>
      <c r="E4" s="50"/>
      <c r="F4" s="50"/>
      <c r="G4" s="50"/>
      <c r="H4" s="50"/>
      <c r="I4" s="8"/>
    </row>
    <row r="5" spans="2:9" ht="9" customHeight="1" x14ac:dyDescent="0.25">
      <c r="B5" s="5"/>
      <c r="C5" s="6"/>
      <c r="D5" s="7"/>
      <c r="E5" s="50"/>
      <c r="F5" s="50"/>
      <c r="G5" s="50"/>
      <c r="H5" s="50"/>
      <c r="I5" s="8"/>
    </row>
    <row r="6" spans="2:9" ht="9" customHeight="1" x14ac:dyDescent="0.25">
      <c r="B6" s="5"/>
      <c r="C6" s="6"/>
      <c r="D6" s="7"/>
      <c r="E6" s="50"/>
      <c r="F6" s="50"/>
      <c r="G6" s="50"/>
      <c r="H6" s="50"/>
      <c r="I6" s="8"/>
    </row>
    <row r="7" spans="2:9" ht="9" customHeight="1" x14ac:dyDescent="0.25">
      <c r="B7" s="5"/>
      <c r="C7" s="6"/>
      <c r="D7" s="7"/>
      <c r="E7" s="50"/>
      <c r="F7" s="50"/>
      <c r="G7" s="50"/>
      <c r="H7" s="50"/>
      <c r="I7" s="8"/>
    </row>
    <row r="8" spans="2:9" ht="9" customHeight="1" x14ac:dyDescent="0.25">
      <c r="B8" s="5"/>
      <c r="C8" s="6"/>
      <c r="D8" s="7"/>
      <c r="E8" s="50"/>
      <c r="F8" s="50"/>
      <c r="G8" s="50"/>
      <c r="H8" s="50"/>
      <c r="I8" s="8"/>
    </row>
    <row r="9" spans="2:9" ht="9" customHeight="1" x14ac:dyDescent="0.25">
      <c r="B9" s="5"/>
      <c r="C9" s="6"/>
      <c r="D9" s="7"/>
      <c r="E9" s="50"/>
      <c r="F9" s="50"/>
      <c r="G9" s="50"/>
      <c r="H9" s="50"/>
      <c r="I9" s="8"/>
    </row>
    <row r="10" spans="2:9" ht="9" customHeight="1" x14ac:dyDescent="0.25">
      <c r="B10" s="5"/>
      <c r="C10" s="6"/>
      <c r="D10" s="7"/>
      <c r="E10" s="50"/>
      <c r="F10" s="50"/>
      <c r="G10" s="50"/>
      <c r="H10" s="50"/>
      <c r="I10" s="8"/>
    </row>
    <row r="11" spans="2:9" ht="9" customHeight="1" x14ac:dyDescent="0.25">
      <c r="B11" s="5"/>
      <c r="C11" s="6"/>
      <c r="D11" s="7"/>
      <c r="E11" s="56" t="str">
        <f>IF(Paramètres!C5&lt;&gt;"",Paramètres!C5,"")</f>
        <v>SENS - PALAIS ARCHIÉPISCOPAL 
AILE DES ÉCURIES 
Restauration du clos et du couvert</v>
      </c>
      <c r="F11" s="56"/>
      <c r="G11" s="56"/>
      <c r="H11" s="56"/>
      <c r="I11" s="8"/>
    </row>
    <row r="12" spans="2:9" ht="9" customHeight="1" x14ac:dyDescent="0.25">
      <c r="B12" s="5"/>
      <c r="C12" s="6"/>
      <c r="D12" s="7"/>
      <c r="E12" s="56"/>
      <c r="F12" s="56"/>
      <c r="G12" s="56"/>
      <c r="H12" s="56"/>
      <c r="I12" s="8"/>
    </row>
    <row r="13" spans="2:9" ht="9" customHeight="1" x14ac:dyDescent="0.25">
      <c r="B13" s="5"/>
      <c r="C13" s="6"/>
      <c r="D13" s="7"/>
      <c r="E13" s="56"/>
      <c r="F13" s="56"/>
      <c r="G13" s="56"/>
      <c r="H13" s="56"/>
      <c r="I13" s="8"/>
    </row>
    <row r="14" spans="2:9" ht="9" customHeight="1" x14ac:dyDescent="0.25">
      <c r="B14" s="5"/>
      <c r="C14" s="6"/>
      <c r="D14" s="7"/>
      <c r="E14" s="56"/>
      <c r="F14" s="56"/>
      <c r="G14" s="56"/>
      <c r="H14" s="56"/>
      <c r="I14" s="8"/>
    </row>
    <row r="15" spans="2:9" ht="9" customHeight="1" x14ac:dyDescent="0.25">
      <c r="B15" s="5"/>
      <c r="C15" s="6"/>
      <c r="D15" s="7"/>
      <c r="E15" s="56"/>
      <c r="F15" s="56"/>
      <c r="G15" s="56"/>
      <c r="H15" s="56"/>
      <c r="I15" s="8"/>
    </row>
    <row r="16" spans="2:9" ht="9" customHeight="1" x14ac:dyDescent="0.25">
      <c r="B16" s="5"/>
      <c r="C16" s="6"/>
      <c r="D16" s="7"/>
      <c r="E16" s="56"/>
      <c r="F16" s="56"/>
      <c r="G16" s="56"/>
      <c r="H16" s="56"/>
      <c r="I16" s="8"/>
    </row>
    <row r="17" spans="2:9" ht="9" customHeight="1" x14ac:dyDescent="0.25">
      <c r="B17" s="5"/>
      <c r="C17" s="6"/>
      <c r="D17" s="7"/>
      <c r="E17" s="56"/>
      <c r="F17" s="56"/>
      <c r="G17" s="56"/>
      <c r="H17" s="56"/>
      <c r="I17" s="8"/>
    </row>
    <row r="18" spans="2:9" ht="9" customHeight="1" x14ac:dyDescent="0.25">
      <c r="B18" s="5"/>
      <c r="C18" s="6"/>
      <c r="D18" s="7"/>
      <c r="E18" s="56"/>
      <c r="F18" s="56"/>
      <c r="G18" s="56"/>
      <c r="H18" s="56"/>
      <c r="I18" s="8"/>
    </row>
    <row r="19" spans="2:9" ht="9" customHeight="1" x14ac:dyDescent="0.25">
      <c r="B19" s="5"/>
      <c r="C19" s="6"/>
      <c r="D19" s="7"/>
      <c r="E19" s="56"/>
      <c r="F19" s="56"/>
      <c r="G19" s="56"/>
      <c r="H19" s="56"/>
      <c r="I19" s="8"/>
    </row>
    <row r="20" spans="2:9" ht="9" customHeight="1" x14ac:dyDescent="0.25">
      <c r="B20" s="5"/>
      <c r="C20" s="6"/>
      <c r="D20" s="7"/>
      <c r="E20" s="56" t="str">
        <f>IF(Paramètres!C24&lt;&gt;"",Paramètres!C24,"") &amp; CHAR(10) &amp; IF(Paramètres!C26&lt;&gt;"",Paramètres!C26,"") &amp; CHAR(10) &amp; IF(Paramètres!C28&lt;&gt;"",Paramètres!C28,"")</f>
        <v xml:space="preserve">
89100 SENS
</v>
      </c>
      <c r="F20" s="56"/>
      <c r="G20" s="56"/>
      <c r="H20" s="56"/>
      <c r="I20" s="8"/>
    </row>
    <row r="21" spans="2:9" ht="9" customHeight="1" x14ac:dyDescent="0.25">
      <c r="B21" s="5"/>
      <c r="C21" s="6"/>
      <c r="D21" s="7"/>
      <c r="E21" s="56"/>
      <c r="F21" s="56"/>
      <c r="G21" s="56"/>
      <c r="H21" s="56"/>
      <c r="I21" s="8"/>
    </row>
    <row r="22" spans="2:9" ht="9" customHeight="1" x14ac:dyDescent="0.25">
      <c r="B22" s="5"/>
      <c r="C22" s="6"/>
      <c r="D22" s="7"/>
      <c r="E22" s="56"/>
      <c r="F22" s="56"/>
      <c r="G22" s="56"/>
      <c r="H22" s="56"/>
      <c r="I22" s="8"/>
    </row>
    <row r="23" spans="2:9" ht="9" customHeight="1" x14ac:dyDescent="0.25">
      <c r="B23" s="5"/>
      <c r="C23" s="6"/>
      <c r="D23" s="7"/>
      <c r="E23" s="56"/>
      <c r="F23" s="56"/>
      <c r="G23" s="56"/>
      <c r="H23" s="56"/>
      <c r="I23" s="8"/>
    </row>
    <row r="24" spans="2:9" ht="9" customHeight="1" x14ac:dyDescent="0.25">
      <c r="B24" s="5"/>
      <c r="C24" s="6"/>
      <c r="D24" s="7"/>
      <c r="E24" s="56"/>
      <c r="F24" s="56"/>
      <c r="G24" s="56"/>
      <c r="H24" s="56"/>
      <c r="I24" s="8"/>
    </row>
    <row r="25" spans="2:9" ht="9" customHeight="1" x14ac:dyDescent="0.25">
      <c r="B25" s="5"/>
      <c r="C25" s="6"/>
      <c r="D25" s="7"/>
      <c r="E25" s="56"/>
      <c r="F25" s="56"/>
      <c r="G25" s="56"/>
      <c r="H25" s="56"/>
      <c r="I25" s="8"/>
    </row>
    <row r="26" spans="2:9" ht="9" customHeight="1" x14ac:dyDescent="0.25">
      <c r="B26" s="5"/>
      <c r="C26" s="6"/>
      <c r="D26" s="7"/>
      <c r="E26" s="56"/>
      <c r="F26" s="56"/>
      <c r="G26" s="56"/>
      <c r="H26" s="56"/>
      <c r="I26" s="8"/>
    </row>
    <row r="27" spans="2:9" ht="9" customHeight="1" x14ac:dyDescent="0.25">
      <c r="B27" s="5"/>
      <c r="C27" s="6"/>
      <c r="D27" s="7"/>
      <c r="E27" s="56"/>
      <c r="F27" s="56"/>
      <c r="G27" s="56"/>
      <c r="H27" s="56"/>
      <c r="I27" s="8"/>
    </row>
    <row r="28" spans="2:9" ht="9" customHeight="1" x14ac:dyDescent="0.25">
      <c r="B28" s="5"/>
      <c r="C28" s="6"/>
      <c r="D28" s="7"/>
      <c r="E28" s="50"/>
      <c r="F28" s="50"/>
      <c r="G28" s="50"/>
      <c r="H28" s="50"/>
      <c r="I28" s="8"/>
    </row>
    <row r="29" spans="2:9" ht="9" customHeight="1" x14ac:dyDescent="0.25">
      <c r="B29" s="5"/>
      <c r="C29" s="6"/>
      <c r="D29" s="7"/>
      <c r="E29" s="50"/>
      <c r="F29" s="50"/>
      <c r="G29" s="50"/>
      <c r="H29" s="50"/>
      <c r="I29" s="8"/>
    </row>
    <row r="30" spans="2:9" ht="9" customHeight="1" x14ac:dyDescent="0.25">
      <c r="B30" s="5"/>
      <c r="C30" s="6"/>
      <c r="D30" s="7"/>
      <c r="E30" s="50"/>
      <c r="F30" s="50"/>
      <c r="G30" s="50"/>
      <c r="H30" s="50"/>
      <c r="I30" s="8"/>
    </row>
    <row r="31" spans="2:9" ht="9" customHeight="1" x14ac:dyDescent="0.25">
      <c r="B31" s="5"/>
      <c r="C31" s="6"/>
      <c r="D31" s="7"/>
      <c r="E31" s="50"/>
      <c r="F31" s="50"/>
      <c r="G31" s="50"/>
      <c r="H31" s="50"/>
      <c r="I31" s="8"/>
    </row>
    <row r="32" spans="2:9" ht="9" customHeight="1" x14ac:dyDescent="0.25">
      <c r="B32" s="5"/>
      <c r="C32" s="6"/>
      <c r="D32" s="7"/>
      <c r="E32" s="50"/>
      <c r="F32" s="50"/>
      <c r="G32" s="50"/>
      <c r="H32" s="50"/>
      <c r="I32" s="8"/>
    </row>
    <row r="33" spans="2:9" ht="9" customHeight="1" x14ac:dyDescent="0.25">
      <c r="B33" s="5"/>
      <c r="C33" s="6"/>
      <c r="D33" s="7"/>
      <c r="E33" s="50"/>
      <c r="F33" s="50"/>
      <c r="G33" s="50"/>
      <c r="H33" s="50"/>
      <c r="I33" s="8"/>
    </row>
    <row r="34" spans="2:9" ht="9" customHeight="1" x14ac:dyDescent="0.25">
      <c r="B34" s="5"/>
      <c r="C34" s="6"/>
      <c r="D34" s="7"/>
      <c r="E34" s="50"/>
      <c r="F34" s="50"/>
      <c r="G34" s="50"/>
      <c r="H34" s="50"/>
      <c r="I34" s="8"/>
    </row>
    <row r="35" spans="2:9" ht="9" customHeight="1" x14ac:dyDescent="0.25">
      <c r="B35" s="5"/>
      <c r="C35" s="6"/>
      <c r="D35" s="7"/>
      <c r="E35" s="50"/>
      <c r="F35" s="50"/>
      <c r="G35" s="50"/>
      <c r="H35" s="50"/>
      <c r="I35" s="8"/>
    </row>
    <row r="36" spans="2:9" ht="9" customHeight="1" x14ac:dyDescent="0.25">
      <c r="B36" s="5"/>
      <c r="C36" s="6"/>
      <c r="D36" s="7"/>
      <c r="E36" s="50"/>
      <c r="F36" s="50"/>
      <c r="G36" s="50"/>
      <c r="H36" s="50"/>
      <c r="I36" s="8"/>
    </row>
    <row r="37" spans="2:9" ht="9" customHeight="1" x14ac:dyDescent="0.25">
      <c r="B37" s="5"/>
      <c r="C37" s="6"/>
      <c r="D37" s="7"/>
      <c r="E37" s="50"/>
      <c r="F37" s="50"/>
      <c r="G37" s="50"/>
      <c r="H37" s="50"/>
      <c r="I37" s="8"/>
    </row>
    <row r="38" spans="2:9" ht="9" customHeight="1" x14ac:dyDescent="0.25">
      <c r="B38" s="5"/>
      <c r="C38" s="6"/>
      <c r="D38" s="7"/>
      <c r="E38" s="50"/>
      <c r="F38" s="50"/>
      <c r="G38" s="50"/>
      <c r="H38" s="50"/>
      <c r="I38" s="8"/>
    </row>
    <row r="39" spans="2:9" ht="9" customHeight="1" x14ac:dyDescent="0.25">
      <c r="B39" s="5"/>
      <c r="C39" s="6"/>
      <c r="D39" s="7"/>
      <c r="E39" s="50"/>
      <c r="F39" s="50"/>
      <c r="G39" s="50"/>
      <c r="H39" s="50"/>
      <c r="I39" s="8"/>
    </row>
    <row r="40" spans="2:9" ht="9" customHeight="1" x14ac:dyDescent="0.25">
      <c r="B40" s="5"/>
      <c r="C40" s="6"/>
      <c r="D40" s="7"/>
      <c r="E40" s="50"/>
      <c r="F40" s="50"/>
      <c r="G40" s="50"/>
      <c r="H40" s="50"/>
      <c r="I40" s="8"/>
    </row>
    <row r="41" spans="2:9" ht="9" customHeight="1" x14ac:dyDescent="0.25">
      <c r="B41" s="5"/>
      <c r="C41" s="6"/>
      <c r="D41" s="7"/>
      <c r="E41" s="50"/>
      <c r="F41" s="50"/>
      <c r="G41" s="50"/>
      <c r="H41" s="50"/>
      <c r="I41" s="8"/>
    </row>
    <row r="42" spans="2:9" ht="9" customHeight="1" x14ac:dyDescent="0.25">
      <c r="B42" s="5"/>
      <c r="C42" s="6"/>
      <c r="D42" s="7"/>
      <c r="E42" s="50"/>
      <c r="F42" s="50"/>
      <c r="G42" s="50"/>
      <c r="H42" s="50"/>
      <c r="I42" s="8"/>
    </row>
    <row r="43" spans="2:9" ht="9" customHeight="1" x14ac:dyDescent="0.25">
      <c r="B43" s="5"/>
      <c r="C43" s="6"/>
      <c r="D43" s="7"/>
      <c r="E43" s="50"/>
      <c r="F43" s="50"/>
      <c r="G43" s="50"/>
      <c r="H43" s="50"/>
      <c r="I43" s="8"/>
    </row>
    <row r="44" spans="2:9" ht="9" customHeight="1" x14ac:dyDescent="0.25">
      <c r="B44" s="5"/>
      <c r="C44" s="6"/>
      <c r="D44" s="7"/>
      <c r="E44" s="50"/>
      <c r="F44" s="50"/>
      <c r="G44" s="50"/>
      <c r="H44" s="50"/>
      <c r="I44" s="8"/>
    </row>
    <row r="45" spans="2:9" ht="9" customHeight="1" x14ac:dyDescent="0.25">
      <c r="B45" s="5"/>
      <c r="C45" s="6"/>
      <c r="D45" s="7"/>
      <c r="E45" s="50"/>
      <c r="F45" s="50"/>
      <c r="G45" s="50"/>
      <c r="H45" s="50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49" t="s">
        <v>4</v>
      </c>
      <c r="F47" s="50"/>
      <c r="G47" s="50"/>
      <c r="H47" s="50"/>
      <c r="I47" s="8"/>
    </row>
    <row r="48" spans="2:9" ht="9" customHeight="1" x14ac:dyDescent="0.25">
      <c r="B48" s="5"/>
      <c r="C48" s="6"/>
      <c r="D48" s="7"/>
      <c r="E48" s="50"/>
      <c r="F48" s="50"/>
      <c r="G48" s="50"/>
      <c r="H48" s="50"/>
      <c r="I48" s="8"/>
    </row>
    <row r="49" spans="2:9" ht="9" customHeight="1" x14ac:dyDescent="0.25">
      <c r="B49" s="5"/>
      <c r="C49" s="6"/>
      <c r="D49" s="7"/>
      <c r="E49" s="50"/>
      <c r="F49" s="50"/>
      <c r="G49" s="50"/>
      <c r="H49" s="50"/>
      <c r="I49" s="8"/>
    </row>
    <row r="50" spans="2:9" ht="9" customHeight="1" x14ac:dyDescent="0.25">
      <c r="B50" s="5"/>
      <c r="C50" s="6"/>
      <c r="D50" s="7"/>
      <c r="E50" s="50"/>
      <c r="F50" s="50"/>
      <c r="G50" s="50"/>
      <c r="H50" s="50"/>
      <c r="I50" s="8"/>
    </row>
    <row r="51" spans="2:9" ht="9" customHeight="1" x14ac:dyDescent="0.25">
      <c r="B51" s="5"/>
      <c r="C51" s="6"/>
      <c r="D51" s="7"/>
      <c r="E51" s="50"/>
      <c r="F51" s="50"/>
      <c r="G51" s="50"/>
      <c r="H51" s="50"/>
      <c r="I51" s="8"/>
    </row>
    <row r="52" spans="2:9" ht="9" customHeight="1" x14ac:dyDescent="0.25">
      <c r="B52" s="5"/>
      <c r="C52" s="6"/>
      <c r="D52" s="7"/>
      <c r="E52" s="50"/>
      <c r="F52" s="50"/>
      <c r="G52" s="50"/>
      <c r="H52" s="50"/>
      <c r="I52" s="8"/>
    </row>
    <row r="53" spans="2:9" ht="9" customHeight="1" x14ac:dyDescent="0.25">
      <c r="B53" s="5"/>
      <c r="C53" s="6"/>
      <c r="D53" s="7"/>
      <c r="E53" s="50"/>
      <c r="F53" s="50"/>
      <c r="G53" s="50"/>
      <c r="H53" s="50"/>
      <c r="I53" s="8"/>
    </row>
    <row r="54" spans="2:9" ht="9" customHeight="1" x14ac:dyDescent="0.25">
      <c r="B54" s="5"/>
      <c r="C54" s="6"/>
      <c r="D54" s="7"/>
      <c r="E54" s="50"/>
      <c r="F54" s="50"/>
      <c r="G54" s="50"/>
      <c r="H54" s="50"/>
      <c r="I54" s="8"/>
    </row>
    <row r="55" spans="2:9" ht="9" customHeight="1" x14ac:dyDescent="0.25">
      <c r="B55" s="5"/>
      <c r="C55" s="6"/>
      <c r="D55" s="7"/>
      <c r="E55" s="50"/>
      <c r="F55" s="50"/>
      <c r="G55" s="50"/>
      <c r="H55" s="50"/>
      <c r="I55" s="8"/>
    </row>
    <row r="56" spans="2:9" ht="9" customHeight="1" x14ac:dyDescent="0.25">
      <c r="B56" s="5"/>
      <c r="C56" s="6"/>
      <c r="D56" s="7"/>
      <c r="E56" s="50"/>
      <c r="F56" s="50"/>
      <c r="G56" s="50"/>
      <c r="H56" s="50"/>
      <c r="I56" s="8"/>
    </row>
    <row r="57" spans="2:9" ht="9" customHeight="1" x14ac:dyDescent="0.25">
      <c r="B57" s="5"/>
      <c r="C57" s="6"/>
      <c r="D57" s="7"/>
      <c r="E57" s="50"/>
      <c r="F57" s="50"/>
      <c r="G57" s="50"/>
      <c r="H57" s="50"/>
      <c r="I57" s="8"/>
    </row>
    <row r="58" spans="2:9" ht="9" customHeight="1" x14ac:dyDescent="0.25">
      <c r="B58" s="5"/>
      <c r="C58" s="6"/>
      <c r="D58" s="7"/>
      <c r="E58" s="50"/>
      <c r="F58" s="50"/>
      <c r="G58" s="50"/>
      <c r="H58" s="50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51" t="str">
        <f>IF(Paramètres!C9&lt;&gt;"",Paramètres!C9,"")</f>
        <v>Lot n°3</v>
      </c>
      <c r="F60" s="51"/>
      <c r="G60" s="51"/>
      <c r="H60" s="51"/>
      <c r="I60" s="8"/>
    </row>
    <row r="61" spans="2:9" ht="9" customHeight="1" x14ac:dyDescent="0.25">
      <c r="B61" s="5"/>
      <c r="C61" s="6"/>
      <c r="D61" s="7"/>
      <c r="E61" s="51"/>
      <c r="F61" s="51"/>
      <c r="G61" s="51"/>
      <c r="H61" s="51"/>
      <c r="I61" s="8"/>
    </row>
    <row r="62" spans="2:9" ht="9" customHeight="1" x14ac:dyDescent="0.25">
      <c r="B62" s="5"/>
      <c r="C62" s="6"/>
      <c r="D62" s="7"/>
      <c r="E62" s="51"/>
      <c r="F62" s="51"/>
      <c r="G62" s="51"/>
      <c r="H62" s="51"/>
      <c r="I62" s="8"/>
    </row>
    <row r="63" spans="2:9" ht="9" customHeight="1" x14ac:dyDescent="0.25">
      <c r="B63" s="5"/>
      <c r="C63" s="6"/>
      <c r="D63" s="7"/>
      <c r="E63" s="51" t="str">
        <f>IF(Paramètres!C11&lt;&gt;"",Paramètres!C11,"")</f>
        <v>CHARPENTE - COUVERTURE</v>
      </c>
      <c r="F63" s="51"/>
      <c r="G63" s="51"/>
      <c r="H63" s="51"/>
      <c r="I63" s="8"/>
    </row>
    <row r="64" spans="2:9" ht="9" customHeight="1" x14ac:dyDescent="0.25">
      <c r="B64" s="5"/>
      <c r="C64" s="6"/>
      <c r="D64" s="7"/>
      <c r="E64" s="51"/>
      <c r="F64" s="51"/>
      <c r="G64" s="51"/>
      <c r="H64" s="51"/>
      <c r="I64" s="8"/>
    </row>
    <row r="65" spans="2:9" ht="9" customHeight="1" x14ac:dyDescent="0.25">
      <c r="B65" s="5"/>
      <c r="C65" s="6"/>
      <c r="D65" s="7"/>
      <c r="E65" s="51"/>
      <c r="F65" s="51"/>
      <c r="G65" s="51"/>
      <c r="H65" s="51"/>
      <c r="I65" s="8"/>
    </row>
    <row r="66" spans="2:9" ht="9" customHeight="1" x14ac:dyDescent="0.25">
      <c r="B66" s="5"/>
      <c r="C66" s="6"/>
      <c r="D66" s="7"/>
      <c r="E66" s="51"/>
      <c r="F66" s="51"/>
      <c r="G66" s="51"/>
      <c r="H66" s="51"/>
      <c r="I66" s="8"/>
    </row>
    <row r="67" spans="2:9" ht="9" customHeight="1" x14ac:dyDescent="0.25">
      <c r="B67" s="5"/>
      <c r="C67" s="6"/>
      <c r="D67" s="7"/>
      <c r="E67" s="51"/>
      <c r="F67" s="51"/>
      <c r="G67" s="51"/>
      <c r="H67" s="51"/>
      <c r="I67" s="8"/>
    </row>
    <row r="68" spans="2:9" ht="9" customHeight="1" x14ac:dyDescent="0.25">
      <c r="B68" s="5"/>
      <c r="C68" s="6"/>
      <c r="D68" s="7"/>
      <c r="E68" s="51"/>
      <c r="F68" s="51"/>
      <c r="G68" s="51"/>
      <c r="H68" s="51"/>
      <c r="I68" s="8"/>
    </row>
    <row r="69" spans="2:9" ht="9" customHeight="1" x14ac:dyDescent="0.25">
      <c r="B69" s="5"/>
      <c r="C69" s="6"/>
      <c r="D69" s="7"/>
      <c r="E69" s="51"/>
      <c r="F69" s="51"/>
      <c r="G69" s="51"/>
      <c r="H69" s="51"/>
      <c r="I69" s="8"/>
    </row>
    <row r="70" spans="2:9" ht="9" customHeight="1" x14ac:dyDescent="0.25">
      <c r="B70" s="5"/>
      <c r="C70" s="6"/>
      <c r="D70" s="7"/>
      <c r="E70" s="52" t="str">
        <f>IF(Paramètres!C3&lt;&gt;"",Paramètres!C3,"")</f>
        <v>DPGF</v>
      </c>
      <c r="F70" s="53"/>
      <c r="G70" s="53"/>
      <c r="H70" s="54"/>
      <c r="I70" s="8"/>
    </row>
    <row r="71" spans="2:9" ht="9" customHeight="1" x14ac:dyDescent="0.25">
      <c r="B71" s="5"/>
      <c r="C71" s="6"/>
      <c r="D71" s="7"/>
      <c r="E71" s="55"/>
      <c r="F71" s="56"/>
      <c r="G71" s="56"/>
      <c r="H71" s="57"/>
      <c r="I71" s="8"/>
    </row>
    <row r="72" spans="2:9" ht="9" customHeight="1" x14ac:dyDescent="0.25">
      <c r="B72" s="5"/>
      <c r="C72" s="6"/>
      <c r="D72" s="7"/>
      <c r="E72" s="55"/>
      <c r="F72" s="56"/>
      <c r="G72" s="56"/>
      <c r="H72" s="57"/>
      <c r="I72" s="8"/>
    </row>
    <row r="73" spans="2:9" ht="9" customHeight="1" x14ac:dyDescent="0.25">
      <c r="B73" s="5"/>
      <c r="C73" s="6"/>
      <c r="D73" s="7"/>
      <c r="E73" s="55"/>
      <c r="F73" s="56"/>
      <c r="G73" s="56"/>
      <c r="H73" s="57"/>
      <c r="I73" s="8"/>
    </row>
    <row r="74" spans="2:9" ht="9" customHeight="1" x14ac:dyDescent="0.25">
      <c r="B74" s="5"/>
      <c r="C74" s="6"/>
      <c r="D74" s="7"/>
      <c r="E74" s="55"/>
      <c r="F74" s="56"/>
      <c r="G74" s="56"/>
      <c r="H74" s="57"/>
      <c r="I74" s="8"/>
    </row>
    <row r="75" spans="2:9" ht="9" customHeight="1" x14ac:dyDescent="0.25">
      <c r="B75" s="5"/>
      <c r="C75" s="6"/>
      <c r="D75" s="7"/>
      <c r="E75" s="55"/>
      <c r="F75" s="56"/>
      <c r="G75" s="56"/>
      <c r="H75" s="57"/>
      <c r="I75" s="8"/>
    </row>
    <row r="76" spans="2:9" ht="9" customHeight="1" x14ac:dyDescent="0.25">
      <c r="B76" s="5"/>
      <c r="C76" s="6"/>
      <c r="D76" s="7"/>
      <c r="E76" s="58"/>
      <c r="F76" s="59"/>
      <c r="G76" s="59"/>
      <c r="H76" s="60"/>
      <c r="I76" s="8"/>
    </row>
    <row r="77" spans="2:9" ht="9" customHeight="1" x14ac:dyDescent="0.2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25">
      <c r="B78" s="47"/>
      <c r="C78" s="45" t="s">
        <v>5</v>
      </c>
      <c r="D78" s="7"/>
      <c r="E78" s="7"/>
      <c r="F78" s="48" t="s">
        <v>0</v>
      </c>
      <c r="G78" s="48" t="str">
        <f>IF(Paramètres!C7&lt;&gt;"",Paramètres!C7,"")</f>
        <v>Z-25013</v>
      </c>
      <c r="H78" s="7"/>
      <c r="I78" s="8"/>
    </row>
    <row r="79" spans="2:9" ht="9" customHeight="1" x14ac:dyDescent="0.25">
      <c r="B79" s="47"/>
      <c r="C79" s="46"/>
      <c r="D79" s="7"/>
      <c r="E79" s="7"/>
      <c r="F79" s="48"/>
      <c r="G79" s="48"/>
      <c r="H79" s="7"/>
      <c r="I79" s="8"/>
    </row>
    <row r="80" spans="2:9" ht="9" customHeight="1" x14ac:dyDescent="0.25">
      <c r="B80" s="47"/>
      <c r="C80" s="46"/>
      <c r="D80" s="7"/>
      <c r="E80" s="7"/>
      <c r="F80" s="48" t="s">
        <v>1</v>
      </c>
      <c r="G80" s="48" t="str">
        <f>IF(Paramètres!C13&lt;&gt;"",Paramètres!C13,"")</f>
        <v>09/09/2025</v>
      </c>
      <c r="H80" s="7"/>
      <c r="I80" s="8"/>
    </row>
    <row r="81" spans="2:9" ht="9" customHeight="1" x14ac:dyDescent="0.25">
      <c r="B81" s="47"/>
      <c r="C81" s="46"/>
      <c r="D81" s="7"/>
      <c r="E81" s="7"/>
      <c r="F81" s="48"/>
      <c r="G81" s="48"/>
      <c r="H81" s="7"/>
      <c r="I81" s="8"/>
    </row>
    <row r="82" spans="2:9" ht="9" customHeight="1" x14ac:dyDescent="0.25">
      <c r="B82" s="47"/>
      <c r="C82" s="46"/>
      <c r="D82" s="7"/>
      <c r="E82" s="7"/>
      <c r="F82" s="48" t="s">
        <v>2</v>
      </c>
      <c r="G82" s="48" t="str">
        <f>IF(Paramètres!C15&lt;&gt;"",Paramètres!C15,"")</f>
        <v>DCE</v>
      </c>
      <c r="H82" s="7"/>
      <c r="I82" s="8"/>
    </row>
    <row r="83" spans="2:9" ht="9" customHeight="1" x14ac:dyDescent="0.25">
      <c r="B83" s="47"/>
      <c r="C83" s="46"/>
      <c r="D83" s="7"/>
      <c r="E83" s="7"/>
      <c r="F83" s="48"/>
      <c r="G83" s="48"/>
      <c r="H83" s="7"/>
      <c r="I83" s="8"/>
    </row>
    <row r="84" spans="2:9" ht="9" customHeight="1" x14ac:dyDescent="0.25">
      <c r="B84" s="47"/>
      <c r="C84" s="46"/>
      <c r="D84" s="7"/>
      <c r="E84" s="7"/>
      <c r="F84" s="48" t="s">
        <v>3</v>
      </c>
      <c r="G84" s="48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48"/>
      <c r="G85" s="48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18">
    <mergeCell ref="E2:H10"/>
    <mergeCell ref="E11:H19"/>
    <mergeCell ref="E20:H27"/>
    <mergeCell ref="E28:H45"/>
    <mergeCell ref="E60:H62"/>
    <mergeCell ref="E47:H58"/>
    <mergeCell ref="E63:H69"/>
    <mergeCell ref="E70:H76"/>
    <mergeCell ref="F78:F79"/>
    <mergeCell ref="G78:G79"/>
    <mergeCell ref="C78:C84"/>
    <mergeCell ref="B78:B84"/>
    <mergeCell ref="F82:F83"/>
    <mergeCell ref="G82:G83"/>
    <mergeCell ref="F84:F85"/>
    <mergeCell ref="G84:G85"/>
    <mergeCell ref="F80:F81"/>
    <mergeCell ref="G80:G81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347"/>
  <sheetViews>
    <sheetView showGridLines="0" workbookViewId="0">
      <pane ySplit="3" topLeftCell="A4" activePane="bottomLeft" state="frozen"/>
      <selection pane="bottomLeft" activeCell="H13" sqref="H13"/>
    </sheetView>
  </sheetViews>
  <sheetFormatPr baseColWidth="10" defaultColWidth="8.8554687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1" width="10.7109375" customWidth="1"/>
    <col min="12" max="17" width="0" hidden="1" customWidth="1"/>
    <col min="18" max="69" width="10.7109375" customWidth="1"/>
  </cols>
  <sheetData>
    <row r="1" spans="1:17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22.5" x14ac:dyDescent="0.25">
      <c r="A3" s="7" t="s">
        <v>22</v>
      </c>
      <c r="B3" s="13" t="s">
        <v>23</v>
      </c>
      <c r="C3" s="107" t="s">
        <v>24</v>
      </c>
      <c r="D3" s="107"/>
      <c r="E3" s="107"/>
      <c r="F3" s="13" t="s">
        <v>11</v>
      </c>
      <c r="G3" s="13" t="s">
        <v>25</v>
      </c>
      <c r="H3" s="13" t="s">
        <v>26</v>
      </c>
      <c r="I3" s="13" t="s">
        <v>27</v>
      </c>
      <c r="J3" s="13" t="s">
        <v>28</v>
      </c>
      <c r="K3" s="13" t="s">
        <v>29</v>
      </c>
      <c r="L3" s="13" t="s">
        <v>30</v>
      </c>
      <c r="M3" s="13" t="s">
        <v>31</v>
      </c>
      <c r="N3" s="13" t="s">
        <v>32</v>
      </c>
      <c r="O3" s="13" t="s">
        <v>33</v>
      </c>
      <c r="P3" s="13" t="s">
        <v>34</v>
      </c>
      <c r="Q3" s="13" t="s">
        <v>35</v>
      </c>
    </row>
    <row r="4" spans="1:17" ht="18.600000000000001" customHeight="1" x14ac:dyDescent="0.25">
      <c r="A4" s="7">
        <v>2</v>
      </c>
      <c r="B4" s="14" t="s">
        <v>36</v>
      </c>
      <c r="C4" s="108" t="s">
        <v>37</v>
      </c>
      <c r="D4" s="108"/>
      <c r="E4" s="108"/>
      <c r="F4" s="15"/>
      <c r="G4" s="15"/>
      <c r="H4" s="15"/>
      <c r="I4" s="15"/>
      <c r="J4" s="14"/>
      <c r="K4" s="7"/>
    </row>
    <row r="5" spans="1:17" hidden="1" x14ac:dyDescent="0.25">
      <c r="A5" s="7">
        <v>3</v>
      </c>
    </row>
    <row r="6" spans="1:17" hidden="1" x14ac:dyDescent="0.25">
      <c r="A6" s="7" t="s">
        <v>38</v>
      </c>
    </row>
    <row r="7" spans="1:17" ht="18.600000000000001" customHeight="1" x14ac:dyDescent="0.25">
      <c r="A7" s="7">
        <v>3</v>
      </c>
      <c r="B7" s="16">
        <v>2</v>
      </c>
      <c r="C7" s="106" t="s">
        <v>39</v>
      </c>
      <c r="D7" s="106"/>
      <c r="E7" s="106"/>
      <c r="F7" s="17"/>
      <c r="G7" s="17"/>
      <c r="H7" s="17"/>
      <c r="I7" s="17"/>
      <c r="J7" s="18"/>
      <c r="K7" s="7"/>
    </row>
    <row r="8" spans="1:17" ht="36" customHeight="1" x14ac:dyDescent="0.25">
      <c r="A8" s="7">
        <v>4</v>
      </c>
      <c r="B8" s="16" t="s">
        <v>40</v>
      </c>
      <c r="C8" s="97" t="s">
        <v>41</v>
      </c>
      <c r="D8" s="97"/>
      <c r="E8" s="97"/>
      <c r="F8" s="19"/>
      <c r="G8" s="19"/>
      <c r="H8" s="19"/>
      <c r="I8" s="19"/>
      <c r="J8" s="20"/>
      <c r="K8" s="7"/>
    </row>
    <row r="9" spans="1:17" hidden="1" x14ac:dyDescent="0.25">
      <c r="A9" s="7" t="s">
        <v>42</v>
      </c>
    </row>
    <row r="10" spans="1:17" x14ac:dyDescent="0.25">
      <c r="A10" s="7">
        <v>9</v>
      </c>
      <c r="B10" s="21" t="s">
        <v>43</v>
      </c>
      <c r="C10" s="98" t="s">
        <v>41</v>
      </c>
      <c r="D10" s="68"/>
      <c r="E10" s="68"/>
      <c r="F10" s="68"/>
      <c r="G10" s="68"/>
      <c r="H10" s="68"/>
      <c r="I10" s="68"/>
      <c r="J10" s="22"/>
    </row>
    <row r="11" spans="1:17" hidden="1" x14ac:dyDescent="0.25">
      <c r="A11" s="7" t="s">
        <v>44</v>
      </c>
    </row>
    <row r="12" spans="1:17" ht="45" hidden="1" x14ac:dyDescent="0.25">
      <c r="A12" s="7" t="s">
        <v>45</v>
      </c>
    </row>
    <row r="13" spans="1:17" x14ac:dyDescent="0.25">
      <c r="A13" s="23" t="s">
        <v>47</v>
      </c>
      <c r="B13" s="22"/>
      <c r="C13" s="99" t="s">
        <v>46</v>
      </c>
      <c r="D13" s="99"/>
      <c r="E13" s="99"/>
      <c r="F13" s="99"/>
      <c r="G13" s="24">
        <v>1</v>
      </c>
      <c r="H13" s="25"/>
      <c r="J13" s="22"/>
    </row>
    <row r="14" spans="1:17" x14ac:dyDescent="0.25">
      <c r="A14" s="7" t="s">
        <v>48</v>
      </c>
      <c r="B14" s="21"/>
      <c r="C14" s="96"/>
      <c r="D14" s="96"/>
      <c r="E14" s="96"/>
      <c r="F14" s="26" t="s">
        <v>49</v>
      </c>
      <c r="G14" s="27">
        <f>ROUND(SUM(G13:G13), 0 )</f>
        <v>1</v>
      </c>
      <c r="H14" s="27" t="str">
        <f>IF(SUMPRODUCT(--(H13:H13&lt;&gt;""))&lt;&gt;0, ROUND(SUMIF(H13:H13,"",G13:G13) + SUM(H13:H13), 0 ), "")</f>
        <v/>
      </c>
      <c r="I14" s="28"/>
      <c r="J14" s="29">
        <f>IF(AND(G14= "",H14= ""), 0, ROUND(ROUND(I14, 2) * ROUND(IF(H14="",G14,H14),  0), 2))</f>
        <v>0</v>
      </c>
      <c r="K14" s="7"/>
      <c r="M14" s="30">
        <v>0.2</v>
      </c>
      <c r="Q14" s="7">
        <v>1527</v>
      </c>
    </row>
    <row r="15" spans="1:17" hidden="1" x14ac:dyDescent="0.25">
      <c r="A15" s="7" t="s">
        <v>50</v>
      </c>
    </row>
    <row r="16" spans="1:17" ht="18" customHeight="1" x14ac:dyDescent="0.25">
      <c r="A16" s="7">
        <v>4</v>
      </c>
      <c r="B16" s="16" t="s">
        <v>51</v>
      </c>
      <c r="C16" s="97" t="s">
        <v>52</v>
      </c>
      <c r="D16" s="97"/>
      <c r="E16" s="97"/>
      <c r="F16" s="19"/>
      <c r="G16" s="19"/>
      <c r="H16" s="19"/>
      <c r="I16" s="19"/>
      <c r="J16" s="20"/>
      <c r="K16" s="7"/>
    </row>
    <row r="17" spans="1:17" hidden="1" x14ac:dyDescent="0.25">
      <c r="A17" s="7" t="s">
        <v>42</v>
      </c>
    </row>
    <row r="18" spans="1:17" x14ac:dyDescent="0.25">
      <c r="A18" s="7">
        <v>9</v>
      </c>
      <c r="B18" s="21" t="s">
        <v>53</v>
      </c>
      <c r="C18" s="98" t="s">
        <v>52</v>
      </c>
      <c r="D18" s="68"/>
      <c r="E18" s="68"/>
      <c r="F18" s="68"/>
      <c r="G18" s="68"/>
      <c r="H18" s="68"/>
      <c r="I18" s="68"/>
      <c r="J18" s="22"/>
    </row>
    <row r="19" spans="1:17" hidden="1" x14ac:dyDescent="0.25">
      <c r="A19" s="7" t="s">
        <v>44</v>
      </c>
    </row>
    <row r="20" spans="1:17" ht="45" hidden="1" x14ac:dyDescent="0.25">
      <c r="A20" s="7" t="s">
        <v>45</v>
      </c>
    </row>
    <row r="21" spans="1:17" x14ac:dyDescent="0.25">
      <c r="A21" s="23" t="s">
        <v>47</v>
      </c>
      <c r="B21" s="22"/>
      <c r="C21" s="99" t="s">
        <v>46</v>
      </c>
      <c r="D21" s="99"/>
      <c r="E21" s="99"/>
      <c r="F21" s="99"/>
      <c r="G21" s="31">
        <v>325</v>
      </c>
      <c r="H21" s="25"/>
      <c r="J21" s="22"/>
    </row>
    <row r="22" spans="1:17" x14ac:dyDescent="0.25">
      <c r="A22" s="7" t="s">
        <v>48</v>
      </c>
      <c r="B22" s="21"/>
      <c r="C22" s="96"/>
      <c r="D22" s="96"/>
      <c r="E22" s="96"/>
      <c r="F22" s="26" t="s">
        <v>10</v>
      </c>
      <c r="G22" s="32">
        <f>ROUND(SUM(G21:G21), 2 )</f>
        <v>325</v>
      </c>
      <c r="H22" s="32" t="str">
        <f>IF(SUMPRODUCT(--(H21:H21&lt;&gt;""))&lt;&gt;0, ROUND(SUMIF(H21:H21,"",G21:G21) + SUM(H21:H21), 2 ), "")</f>
        <v/>
      </c>
      <c r="I22" s="28"/>
      <c r="J22" s="29">
        <f>IF(AND(G22= "",H22= ""), 0, ROUND(ROUND(I22, 2) * ROUND(IF(H22="",G22,H22),  2), 2))</f>
        <v>0</v>
      </c>
      <c r="K22" s="7"/>
      <c r="M22" s="30">
        <v>0.2</v>
      </c>
      <c r="Q22" s="7">
        <v>1527</v>
      </c>
    </row>
    <row r="23" spans="1:17" x14ac:dyDescent="0.25">
      <c r="A23" s="7">
        <v>9</v>
      </c>
      <c r="B23" s="21" t="s">
        <v>54</v>
      </c>
      <c r="C23" s="98" t="s">
        <v>55</v>
      </c>
      <c r="D23" s="68"/>
      <c r="E23" s="68"/>
      <c r="F23" s="68"/>
      <c r="G23" s="68"/>
      <c r="H23" s="68"/>
      <c r="I23" s="68"/>
      <c r="J23" s="22"/>
    </row>
    <row r="24" spans="1:17" hidden="1" x14ac:dyDescent="0.25">
      <c r="A24" s="7" t="s">
        <v>44</v>
      </c>
    </row>
    <row r="25" spans="1:17" ht="45" hidden="1" x14ac:dyDescent="0.25">
      <c r="A25" s="7" t="s">
        <v>45</v>
      </c>
    </row>
    <row r="26" spans="1:17" x14ac:dyDescent="0.25">
      <c r="A26" s="23" t="s">
        <v>47</v>
      </c>
      <c r="B26" s="22"/>
      <c r="C26" s="99" t="s">
        <v>46</v>
      </c>
      <c r="D26" s="99"/>
      <c r="E26" s="99"/>
      <c r="F26" s="99"/>
      <c r="G26" s="24">
        <v>1</v>
      </c>
      <c r="H26" s="25"/>
      <c r="J26" s="22"/>
    </row>
    <row r="27" spans="1:17" x14ac:dyDescent="0.25">
      <c r="A27" s="7" t="s">
        <v>48</v>
      </c>
      <c r="B27" s="21"/>
      <c r="C27" s="96"/>
      <c r="D27" s="96"/>
      <c r="E27" s="96"/>
      <c r="F27" s="26" t="s">
        <v>49</v>
      </c>
      <c r="G27" s="27">
        <f>ROUND(SUM(G26:G26), 0 )</f>
        <v>1</v>
      </c>
      <c r="H27" s="27" t="str">
        <f>IF(SUMPRODUCT(--(H26:H26&lt;&gt;""))&lt;&gt;0, ROUND(SUMIF(H26:H26,"",G26:G26) + SUM(H26:H26), 0 ), "")</f>
        <v/>
      </c>
      <c r="I27" s="28"/>
      <c r="J27" s="29">
        <f>IF(AND(G27= "",H27= ""), 0, ROUND(ROUND(I27, 2) * ROUND(IF(H27="",G27,H27),  0), 2))</f>
        <v>0</v>
      </c>
      <c r="K27" s="7"/>
      <c r="M27" s="30">
        <v>0.2</v>
      </c>
      <c r="Q27" s="7">
        <v>1527</v>
      </c>
    </row>
    <row r="28" spans="1:17" x14ac:dyDescent="0.25">
      <c r="A28" s="7">
        <v>9</v>
      </c>
      <c r="B28" s="21" t="s">
        <v>56</v>
      </c>
      <c r="C28" s="98" t="s">
        <v>57</v>
      </c>
      <c r="D28" s="68"/>
      <c r="E28" s="68"/>
      <c r="F28" s="68"/>
      <c r="G28" s="68"/>
      <c r="H28" s="68"/>
      <c r="I28" s="68"/>
      <c r="J28" s="22"/>
    </row>
    <row r="29" spans="1:17" hidden="1" x14ac:dyDescent="0.25">
      <c r="A29" s="7" t="s">
        <v>44</v>
      </c>
    </row>
    <row r="30" spans="1:17" ht="45" hidden="1" x14ac:dyDescent="0.25">
      <c r="A30" s="7" t="s">
        <v>45</v>
      </c>
    </row>
    <row r="31" spans="1:17" x14ac:dyDescent="0.25">
      <c r="A31" s="23" t="s">
        <v>47</v>
      </c>
      <c r="B31" s="22"/>
      <c r="C31" s="99" t="s">
        <v>46</v>
      </c>
      <c r="D31" s="99"/>
      <c r="E31" s="99"/>
      <c r="F31" s="99"/>
      <c r="G31" s="31">
        <v>24</v>
      </c>
      <c r="H31" s="25"/>
      <c r="J31" s="22"/>
    </row>
    <row r="32" spans="1:17" x14ac:dyDescent="0.25">
      <c r="A32" s="7" t="s">
        <v>48</v>
      </c>
      <c r="B32" s="21"/>
      <c r="C32" s="96"/>
      <c r="D32" s="96"/>
      <c r="E32" s="96"/>
      <c r="F32" s="26" t="s">
        <v>58</v>
      </c>
      <c r="G32" s="32">
        <f>ROUND(SUM(G31:G31), 2 )</f>
        <v>24</v>
      </c>
      <c r="H32" s="32" t="str">
        <f>IF(SUMPRODUCT(--(H31:H31&lt;&gt;""))&lt;&gt;0, ROUND(SUMIF(H31:H31,"",G31:G31) + SUM(H31:H31), 2 ), "")</f>
        <v/>
      </c>
      <c r="I32" s="28"/>
      <c r="J32" s="29">
        <f>IF(AND(G32= "",H32= ""), 0, ROUND(ROUND(I32, 2) * ROUND(IF(H32="",G32,H32),  2), 2))</f>
        <v>0</v>
      </c>
      <c r="K32" s="7"/>
      <c r="M32" s="30">
        <v>0.2</v>
      </c>
      <c r="Q32" s="7">
        <v>1527</v>
      </c>
    </row>
    <row r="33" spans="1:17" hidden="1" x14ac:dyDescent="0.25">
      <c r="A33" s="7" t="s">
        <v>50</v>
      </c>
    </row>
    <row r="34" spans="1:17" ht="18" customHeight="1" x14ac:dyDescent="0.25">
      <c r="A34" s="7">
        <v>4</v>
      </c>
      <c r="B34" s="16" t="s">
        <v>59</v>
      </c>
      <c r="C34" s="97" t="s">
        <v>60</v>
      </c>
      <c r="D34" s="97"/>
      <c r="E34" s="97"/>
      <c r="F34" s="19"/>
      <c r="G34" s="19"/>
      <c r="H34" s="19"/>
      <c r="I34" s="19"/>
      <c r="J34" s="20"/>
      <c r="K34" s="7"/>
    </row>
    <row r="35" spans="1:17" hidden="1" x14ac:dyDescent="0.25">
      <c r="A35" s="7" t="s">
        <v>42</v>
      </c>
    </row>
    <row r="36" spans="1:17" x14ac:dyDescent="0.25">
      <c r="A36" s="7">
        <v>9</v>
      </c>
      <c r="B36" s="21" t="s">
        <v>61</v>
      </c>
      <c r="C36" s="98" t="s">
        <v>60</v>
      </c>
      <c r="D36" s="68"/>
      <c r="E36" s="68"/>
      <c r="F36" s="68"/>
      <c r="G36" s="68"/>
      <c r="H36" s="68"/>
      <c r="I36" s="68"/>
      <c r="J36" s="22"/>
    </row>
    <row r="37" spans="1:17" hidden="1" x14ac:dyDescent="0.25">
      <c r="A37" s="7" t="s">
        <v>44</v>
      </c>
    </row>
    <row r="38" spans="1:17" ht="45" hidden="1" x14ac:dyDescent="0.25">
      <c r="A38" s="7" t="s">
        <v>45</v>
      </c>
    </row>
    <row r="39" spans="1:17" x14ac:dyDescent="0.25">
      <c r="A39" s="23" t="s">
        <v>47</v>
      </c>
      <c r="B39" s="22"/>
      <c r="C39" s="99" t="s">
        <v>46</v>
      </c>
      <c r="D39" s="99"/>
      <c r="E39" s="99"/>
      <c r="F39" s="99"/>
      <c r="G39" s="24">
        <v>1</v>
      </c>
      <c r="H39" s="25"/>
      <c r="J39" s="22"/>
    </row>
    <row r="40" spans="1:17" x14ac:dyDescent="0.25">
      <c r="A40" s="7" t="s">
        <v>48</v>
      </c>
      <c r="B40" s="21"/>
      <c r="C40" s="96"/>
      <c r="D40" s="96"/>
      <c r="E40" s="96"/>
      <c r="F40" s="26" t="s">
        <v>49</v>
      </c>
      <c r="G40" s="27">
        <f>ROUND(SUM(G39:G39), 0 )</f>
        <v>1</v>
      </c>
      <c r="H40" s="27" t="str">
        <f>IF(SUMPRODUCT(--(H39:H39&lt;&gt;""))&lt;&gt;0, ROUND(SUMIF(H39:H39,"",G39:G39) + SUM(H39:H39), 0 ), "")</f>
        <v/>
      </c>
      <c r="I40" s="28"/>
      <c r="J40" s="29">
        <f>IF(AND(G40= "",H40= ""), 0, ROUND(ROUND(I40, 2) * ROUND(IF(H40="",G40,H40),  0), 2))</f>
        <v>0</v>
      </c>
      <c r="K40" s="7"/>
      <c r="M40" s="30">
        <v>0.2</v>
      </c>
      <c r="Q40" s="7">
        <v>1527</v>
      </c>
    </row>
    <row r="41" spans="1:17" hidden="1" x14ac:dyDescent="0.25">
      <c r="A41" s="7" t="s">
        <v>50</v>
      </c>
    </row>
    <row r="42" spans="1:17" ht="52.15" customHeight="1" x14ac:dyDescent="0.25">
      <c r="A42" s="7">
        <v>4</v>
      </c>
      <c r="B42" s="16" t="s">
        <v>62</v>
      </c>
      <c r="C42" s="97" t="s">
        <v>63</v>
      </c>
      <c r="D42" s="97"/>
      <c r="E42" s="97"/>
      <c r="F42" s="19"/>
      <c r="G42" s="19"/>
      <c r="H42" s="19"/>
      <c r="I42" s="19"/>
      <c r="J42" s="20"/>
      <c r="K42" s="7"/>
    </row>
    <row r="43" spans="1:17" hidden="1" x14ac:dyDescent="0.25">
      <c r="A43" s="7" t="s">
        <v>42</v>
      </c>
    </row>
    <row r="44" spans="1:17" x14ac:dyDescent="0.25">
      <c r="A44" s="7">
        <v>9</v>
      </c>
      <c r="B44" s="21" t="s">
        <v>64</v>
      </c>
      <c r="C44" s="98" t="s">
        <v>63</v>
      </c>
      <c r="D44" s="68"/>
      <c r="E44" s="68"/>
      <c r="F44" s="68"/>
      <c r="G44" s="68"/>
      <c r="H44" s="68"/>
      <c r="I44" s="68"/>
      <c r="J44" s="22"/>
    </row>
    <row r="45" spans="1:17" hidden="1" x14ac:dyDescent="0.25">
      <c r="A45" s="7" t="s">
        <v>44</v>
      </c>
    </row>
    <row r="46" spans="1:17" ht="45" hidden="1" x14ac:dyDescent="0.25">
      <c r="A46" s="7" t="s">
        <v>45</v>
      </c>
    </row>
    <row r="47" spans="1:17" x14ac:dyDescent="0.25">
      <c r="A47" s="23" t="s">
        <v>47</v>
      </c>
      <c r="B47" s="22"/>
      <c r="C47" s="99" t="s">
        <v>46</v>
      </c>
      <c r="D47" s="99"/>
      <c r="E47" s="99"/>
      <c r="F47" s="99"/>
      <c r="G47" s="24">
        <v>1</v>
      </c>
      <c r="H47" s="25"/>
      <c r="J47" s="22"/>
    </row>
    <row r="48" spans="1:17" x14ac:dyDescent="0.25">
      <c r="A48" s="7" t="s">
        <v>48</v>
      </c>
      <c r="B48" s="21"/>
      <c r="C48" s="96"/>
      <c r="D48" s="96"/>
      <c r="E48" s="96"/>
      <c r="F48" s="26" t="s">
        <v>49</v>
      </c>
      <c r="G48" s="27">
        <f>ROUND(SUM(G47:G47), 0 )</f>
        <v>1</v>
      </c>
      <c r="H48" s="27" t="str">
        <f>IF(SUMPRODUCT(--(H47:H47&lt;&gt;""))&lt;&gt;0, ROUND(SUMIF(H47:H47,"",G47:G47) + SUM(H47:H47), 0 ), "")</f>
        <v/>
      </c>
      <c r="I48" s="28"/>
      <c r="J48" s="29">
        <f>IF(AND(G48= "",H48= ""), 0, ROUND(ROUND(I48, 2) * ROUND(IF(H48="",G48,H48),  0), 2))</f>
        <v>0</v>
      </c>
      <c r="K48" s="7"/>
      <c r="M48" s="30">
        <v>0.2</v>
      </c>
      <c r="Q48" s="7">
        <v>1527</v>
      </c>
    </row>
    <row r="49" spans="1:17" x14ac:dyDescent="0.25">
      <c r="A49" s="7">
        <v>9</v>
      </c>
      <c r="B49" s="21" t="s">
        <v>65</v>
      </c>
      <c r="C49" s="98" t="s">
        <v>66</v>
      </c>
      <c r="D49" s="68"/>
      <c r="E49" s="68"/>
      <c r="F49" s="68"/>
      <c r="G49" s="68"/>
      <c r="H49" s="68"/>
      <c r="I49" s="68"/>
      <c r="J49" s="22"/>
    </row>
    <row r="50" spans="1:17" hidden="1" x14ac:dyDescent="0.25">
      <c r="A50" s="7" t="s">
        <v>44</v>
      </c>
    </row>
    <row r="51" spans="1:17" ht="45" hidden="1" x14ac:dyDescent="0.25">
      <c r="A51" s="7" t="s">
        <v>45</v>
      </c>
    </row>
    <row r="52" spans="1:17" x14ac:dyDescent="0.25">
      <c r="A52" s="23" t="s">
        <v>47</v>
      </c>
      <c r="B52" s="22"/>
      <c r="C52" s="99" t="s">
        <v>46</v>
      </c>
      <c r="D52" s="99"/>
      <c r="E52" s="99"/>
      <c r="F52" s="99"/>
      <c r="G52" s="24">
        <v>1</v>
      </c>
      <c r="H52" s="25"/>
      <c r="J52" s="22"/>
    </row>
    <row r="53" spans="1:17" x14ac:dyDescent="0.25">
      <c r="A53" s="7" t="s">
        <v>48</v>
      </c>
      <c r="B53" s="21"/>
      <c r="C53" s="96"/>
      <c r="D53" s="96"/>
      <c r="E53" s="96"/>
      <c r="F53" s="26" t="s">
        <v>49</v>
      </c>
      <c r="G53" s="27">
        <f>ROUND(SUM(G52:G52), 0 )</f>
        <v>1</v>
      </c>
      <c r="H53" s="27" t="str">
        <f>IF(SUMPRODUCT(--(H52:H52&lt;&gt;""))&lt;&gt;0, ROUND(SUMIF(H52:H52,"",G52:G52) + SUM(H52:H52), 0 ), "")</f>
        <v/>
      </c>
      <c r="I53" s="28"/>
      <c r="J53" s="29">
        <f>IF(AND(G53= "",H53= ""), 0, ROUND(ROUND(I53, 2) * ROUND(IF(H53="",G53,H53),  0), 2))</f>
        <v>0</v>
      </c>
      <c r="K53" s="7"/>
      <c r="M53" s="30">
        <v>0.2</v>
      </c>
      <c r="Q53" s="7">
        <v>1527</v>
      </c>
    </row>
    <row r="54" spans="1:17" hidden="1" x14ac:dyDescent="0.25">
      <c r="A54" s="7" t="s">
        <v>50</v>
      </c>
    </row>
    <row r="55" spans="1:17" x14ac:dyDescent="0.25">
      <c r="A55" s="7" t="s">
        <v>38</v>
      </c>
      <c r="B55" s="22"/>
      <c r="C55" s="68"/>
      <c r="D55" s="68"/>
      <c r="E55" s="68"/>
      <c r="J55" s="22"/>
    </row>
    <row r="56" spans="1:17" x14ac:dyDescent="0.25">
      <c r="B56" s="22"/>
      <c r="C56" s="102" t="s">
        <v>39</v>
      </c>
      <c r="D56" s="103"/>
      <c r="E56" s="103"/>
      <c r="F56" s="100"/>
      <c r="G56" s="100"/>
      <c r="H56" s="100"/>
      <c r="I56" s="100"/>
      <c r="J56" s="101"/>
    </row>
    <row r="57" spans="1:17" x14ac:dyDescent="0.25">
      <c r="B57" s="22"/>
      <c r="C57" s="105"/>
      <c r="D57" s="50"/>
      <c r="E57" s="50"/>
      <c r="F57" s="50"/>
      <c r="G57" s="50"/>
      <c r="H57" s="50"/>
      <c r="I57" s="50"/>
      <c r="J57" s="104"/>
    </row>
    <row r="58" spans="1:17" x14ac:dyDescent="0.25">
      <c r="B58" s="22"/>
      <c r="C58" s="91" t="s">
        <v>67</v>
      </c>
      <c r="D58" s="92"/>
      <c r="E58" s="92"/>
      <c r="F58" s="89">
        <f>SUMIF(K8:K55, IF(K7="","",K7), J8:J55)</f>
        <v>0</v>
      </c>
      <c r="G58" s="89"/>
      <c r="H58" s="89"/>
      <c r="I58" s="89"/>
      <c r="J58" s="90"/>
    </row>
    <row r="59" spans="1:17" hidden="1" x14ac:dyDescent="0.25">
      <c r="B59" s="22"/>
      <c r="C59" s="94" t="s">
        <v>68</v>
      </c>
      <c r="D59" s="87"/>
      <c r="E59" s="87"/>
      <c r="F59" s="84">
        <f>ROUND(SUMIF(K8:K55, IF(K7="","",K7), J8:J55) * 0.2, 2)</f>
        <v>0</v>
      </c>
      <c r="G59" s="84"/>
      <c r="H59" s="84"/>
      <c r="I59" s="84"/>
      <c r="J59" s="93"/>
    </row>
    <row r="60" spans="1:17" hidden="1" x14ac:dyDescent="0.25">
      <c r="B60" s="22"/>
      <c r="C60" s="91" t="s">
        <v>69</v>
      </c>
      <c r="D60" s="92"/>
      <c r="E60" s="92"/>
      <c r="F60" s="89">
        <f>SUM(F58:F59)</f>
        <v>0</v>
      </c>
      <c r="G60" s="89"/>
      <c r="H60" s="89"/>
      <c r="I60" s="89"/>
      <c r="J60" s="90"/>
    </row>
    <row r="61" spans="1:17" ht="18.600000000000001" customHeight="1" x14ac:dyDescent="0.25">
      <c r="A61" s="7">
        <v>3</v>
      </c>
      <c r="B61" s="16">
        <v>3</v>
      </c>
      <c r="C61" s="106" t="s">
        <v>70</v>
      </c>
      <c r="D61" s="106"/>
      <c r="E61" s="106"/>
      <c r="F61" s="17"/>
      <c r="G61" s="17"/>
      <c r="H61" s="17"/>
      <c r="I61" s="17"/>
      <c r="J61" s="18"/>
      <c r="K61" s="7"/>
    </row>
    <row r="62" spans="1:17" ht="36" customHeight="1" x14ac:dyDescent="0.25">
      <c r="A62" s="7">
        <v>4</v>
      </c>
      <c r="B62" s="16" t="s">
        <v>71</v>
      </c>
      <c r="C62" s="97" t="s">
        <v>72</v>
      </c>
      <c r="D62" s="97"/>
      <c r="E62" s="97"/>
      <c r="F62" s="19"/>
      <c r="G62" s="19"/>
      <c r="H62" s="19"/>
      <c r="I62" s="19"/>
      <c r="J62" s="20"/>
      <c r="K62" s="7"/>
    </row>
    <row r="63" spans="1:17" hidden="1" x14ac:dyDescent="0.25">
      <c r="A63" s="7" t="s">
        <v>42</v>
      </c>
    </row>
    <row r="64" spans="1:17" x14ac:dyDescent="0.25">
      <c r="A64" s="7">
        <v>9</v>
      </c>
      <c r="B64" s="21" t="s">
        <v>73</v>
      </c>
      <c r="C64" s="98" t="s">
        <v>72</v>
      </c>
      <c r="D64" s="68"/>
      <c r="E64" s="68"/>
      <c r="F64" s="68"/>
      <c r="G64" s="68"/>
      <c r="H64" s="68"/>
      <c r="I64" s="68"/>
      <c r="J64" s="22"/>
    </row>
    <row r="65" spans="1:17" hidden="1" x14ac:dyDescent="0.25">
      <c r="A65" s="7" t="s">
        <v>74</v>
      </c>
    </row>
    <row r="66" spans="1:17" hidden="1" x14ac:dyDescent="0.25">
      <c r="A66" s="7" t="s">
        <v>44</v>
      </c>
    </row>
    <row r="67" spans="1:17" ht="45" hidden="1" x14ac:dyDescent="0.25">
      <c r="A67" s="7" t="s">
        <v>45</v>
      </c>
    </row>
    <row r="68" spans="1:17" x14ac:dyDescent="0.25">
      <c r="A68" s="23" t="s">
        <v>47</v>
      </c>
      <c r="B68" s="22"/>
      <c r="C68" s="99" t="s">
        <v>46</v>
      </c>
      <c r="D68" s="99"/>
      <c r="E68" s="99"/>
      <c r="F68" s="99"/>
      <c r="G68" s="24">
        <v>1</v>
      </c>
      <c r="H68" s="25"/>
      <c r="J68" s="22"/>
    </row>
    <row r="69" spans="1:17" x14ac:dyDescent="0.25">
      <c r="A69" s="7" t="s">
        <v>48</v>
      </c>
      <c r="B69" s="21"/>
      <c r="C69" s="96"/>
      <c r="D69" s="96"/>
      <c r="E69" s="96"/>
      <c r="F69" s="26" t="s">
        <v>49</v>
      </c>
      <c r="G69" s="27">
        <f>ROUND(SUM(G68:G68), 0 )</f>
        <v>1</v>
      </c>
      <c r="H69" s="27" t="str">
        <f>IF(SUMPRODUCT(--(H68:H68&lt;&gt;""))&lt;&gt;0, ROUND(SUMIF(H68:H68,"",G68:G68) + SUM(H68:H68), 0 ), "")</f>
        <v/>
      </c>
      <c r="I69" s="28"/>
      <c r="J69" s="29">
        <f>IF(AND(G69= "",H69= ""), 0, ROUND(ROUND(I69, 2) * ROUND(IF(H69="",G69,H69),  0), 2))</f>
        <v>0</v>
      </c>
      <c r="K69" s="7"/>
      <c r="M69" s="30">
        <v>0.2</v>
      </c>
      <c r="Q69" s="7">
        <v>1527</v>
      </c>
    </row>
    <row r="70" spans="1:17" x14ac:dyDescent="0.25">
      <c r="A70" s="7">
        <v>9</v>
      </c>
      <c r="B70" s="21" t="s">
        <v>75</v>
      </c>
      <c r="C70" s="98" t="s">
        <v>76</v>
      </c>
      <c r="D70" s="68"/>
      <c r="E70" s="68"/>
      <c r="F70" s="68"/>
      <c r="G70" s="68"/>
      <c r="H70" s="68"/>
      <c r="I70" s="68"/>
      <c r="J70" s="22"/>
    </row>
    <row r="71" spans="1:17" hidden="1" x14ac:dyDescent="0.25">
      <c r="A71" s="7" t="s">
        <v>74</v>
      </c>
    </row>
    <row r="72" spans="1:17" hidden="1" x14ac:dyDescent="0.25">
      <c r="A72" s="7" t="s">
        <v>44</v>
      </c>
    </row>
    <row r="73" spans="1:17" ht="45" hidden="1" x14ac:dyDescent="0.25">
      <c r="A73" s="7" t="s">
        <v>45</v>
      </c>
    </row>
    <row r="74" spans="1:17" x14ac:dyDescent="0.25">
      <c r="A74" s="23" t="s">
        <v>47</v>
      </c>
      <c r="B74" s="22"/>
      <c r="C74" s="99" t="s">
        <v>46</v>
      </c>
      <c r="D74" s="99"/>
      <c r="E74" s="99"/>
      <c r="F74" s="99"/>
      <c r="G74" s="24">
        <v>1</v>
      </c>
      <c r="H74" s="25"/>
      <c r="J74" s="22"/>
    </row>
    <row r="75" spans="1:17" x14ac:dyDescent="0.25">
      <c r="A75" s="7" t="s">
        <v>48</v>
      </c>
      <c r="B75" s="21"/>
      <c r="C75" s="96"/>
      <c r="D75" s="96"/>
      <c r="E75" s="96"/>
      <c r="F75" s="26" t="s">
        <v>49</v>
      </c>
      <c r="G75" s="27">
        <f>ROUND(SUM(G74:G74), 0 )</f>
        <v>1</v>
      </c>
      <c r="H75" s="27" t="str">
        <f>IF(SUMPRODUCT(--(H74:H74&lt;&gt;""))&lt;&gt;0, ROUND(SUMIF(H74:H74,"",G74:G74) + SUM(H74:H74), 0 ), "")</f>
        <v/>
      </c>
      <c r="I75" s="28"/>
      <c r="J75" s="29">
        <f>IF(AND(G75= "",H75= ""), 0, ROUND(ROUND(I75, 2) * ROUND(IF(H75="",G75,H75),  0), 2))</f>
        <v>0</v>
      </c>
      <c r="K75" s="7"/>
      <c r="M75" s="30">
        <v>0.2</v>
      </c>
      <c r="Q75" s="7">
        <v>1527</v>
      </c>
    </row>
    <row r="76" spans="1:17" hidden="1" x14ac:dyDescent="0.25">
      <c r="A76" s="7" t="s">
        <v>50</v>
      </c>
    </row>
    <row r="77" spans="1:17" ht="18" customHeight="1" x14ac:dyDescent="0.25">
      <c r="A77" s="7">
        <v>4</v>
      </c>
      <c r="B77" s="16" t="s">
        <v>77</v>
      </c>
      <c r="C77" s="97" t="s">
        <v>78</v>
      </c>
      <c r="D77" s="97"/>
      <c r="E77" s="97"/>
      <c r="F77" s="19"/>
      <c r="G77" s="19"/>
      <c r="H77" s="19"/>
      <c r="I77" s="19"/>
      <c r="J77" s="20"/>
      <c r="K77" s="7"/>
    </row>
    <row r="78" spans="1:17" hidden="1" x14ac:dyDescent="0.25">
      <c r="A78" s="7" t="s">
        <v>42</v>
      </c>
    </row>
    <row r="79" spans="1:17" x14ac:dyDescent="0.25">
      <c r="A79" s="7">
        <v>9</v>
      </c>
      <c r="B79" s="21" t="s">
        <v>79</v>
      </c>
      <c r="C79" s="98" t="s">
        <v>80</v>
      </c>
      <c r="D79" s="68"/>
      <c r="E79" s="68"/>
      <c r="F79" s="68"/>
      <c r="G79" s="68"/>
      <c r="H79" s="68"/>
      <c r="I79" s="68"/>
      <c r="J79" s="22"/>
    </row>
    <row r="80" spans="1:17" hidden="1" x14ac:dyDescent="0.25">
      <c r="A80" s="7" t="s">
        <v>44</v>
      </c>
    </row>
    <row r="81" spans="1:17" ht="45" hidden="1" x14ac:dyDescent="0.25">
      <c r="A81" s="7" t="s">
        <v>45</v>
      </c>
    </row>
    <row r="82" spans="1:17" x14ac:dyDescent="0.25">
      <c r="A82" s="23" t="s">
        <v>47</v>
      </c>
      <c r="B82" s="22"/>
      <c r="C82" s="99" t="s">
        <v>46</v>
      </c>
      <c r="D82" s="99"/>
      <c r="E82" s="99"/>
      <c r="F82" s="99"/>
      <c r="G82" s="24">
        <v>1</v>
      </c>
      <c r="H82" s="25"/>
      <c r="J82" s="22"/>
    </row>
    <row r="83" spans="1:17" x14ac:dyDescent="0.25">
      <c r="A83" s="7" t="s">
        <v>48</v>
      </c>
      <c r="B83" s="21"/>
      <c r="C83" s="96"/>
      <c r="D83" s="96"/>
      <c r="E83" s="96"/>
      <c r="F83" s="26" t="s">
        <v>49</v>
      </c>
      <c r="G83" s="27">
        <f>ROUND(SUM(G82:G82), 0 )</f>
        <v>1</v>
      </c>
      <c r="H83" s="27" t="str">
        <f>IF(SUMPRODUCT(--(H82:H82&lt;&gt;""))&lt;&gt;0, ROUND(SUMIF(H82:H82,"",G82:G82) + SUM(H82:H82), 0 ), "")</f>
        <v/>
      </c>
      <c r="I83" s="28"/>
      <c r="J83" s="29">
        <f>IF(AND(G83= "",H83= ""), 0, ROUND(ROUND(I83, 2) * ROUND(IF(H83="",G83,H83),  0), 2))</f>
        <v>0</v>
      </c>
      <c r="K83" s="7"/>
      <c r="M83" s="30">
        <v>0.2</v>
      </c>
      <c r="Q83" s="7">
        <v>1527</v>
      </c>
    </row>
    <row r="84" spans="1:17" x14ac:dyDescent="0.25">
      <c r="A84" s="7">
        <v>9</v>
      </c>
      <c r="B84" s="21" t="s">
        <v>81</v>
      </c>
      <c r="C84" s="98" t="s">
        <v>82</v>
      </c>
      <c r="D84" s="68"/>
      <c r="E84" s="68"/>
      <c r="F84" s="68"/>
      <c r="G84" s="68"/>
      <c r="H84" s="68"/>
      <c r="I84" s="68"/>
      <c r="J84" s="22"/>
    </row>
    <row r="85" spans="1:17" hidden="1" x14ac:dyDescent="0.25">
      <c r="A85" s="7" t="s">
        <v>44</v>
      </c>
    </row>
    <row r="86" spans="1:17" ht="45" hidden="1" x14ac:dyDescent="0.25">
      <c r="A86" s="7" t="s">
        <v>45</v>
      </c>
    </row>
    <row r="87" spans="1:17" x14ac:dyDescent="0.25">
      <c r="A87" s="23" t="s">
        <v>47</v>
      </c>
      <c r="B87" s="22"/>
      <c r="C87" s="99" t="s">
        <v>46</v>
      </c>
      <c r="D87" s="99"/>
      <c r="E87" s="99"/>
      <c r="F87" s="99"/>
      <c r="G87" s="24">
        <v>1</v>
      </c>
      <c r="H87" s="25"/>
      <c r="J87" s="22"/>
    </row>
    <row r="88" spans="1:17" x14ac:dyDescent="0.25">
      <c r="A88" s="7" t="s">
        <v>48</v>
      </c>
      <c r="B88" s="21"/>
      <c r="C88" s="96"/>
      <c r="D88" s="96"/>
      <c r="E88" s="96"/>
      <c r="F88" s="26" t="s">
        <v>49</v>
      </c>
      <c r="G88" s="27">
        <f>ROUND(SUM(G87:G87), 0 )</f>
        <v>1</v>
      </c>
      <c r="H88" s="27" t="str">
        <f>IF(SUMPRODUCT(--(H87:H87&lt;&gt;""))&lt;&gt;0, ROUND(SUMIF(H87:H87,"",G87:G87) + SUM(H87:H87), 0 ), "")</f>
        <v/>
      </c>
      <c r="I88" s="28"/>
      <c r="J88" s="29">
        <f>IF(AND(G88= "",H88= ""), 0, ROUND(ROUND(I88, 2) * ROUND(IF(H88="",G88,H88),  0), 2))</f>
        <v>0</v>
      </c>
      <c r="K88" s="7"/>
      <c r="M88" s="30">
        <v>0.2</v>
      </c>
      <c r="Q88" s="7">
        <v>1527</v>
      </c>
    </row>
    <row r="89" spans="1:17" x14ac:dyDescent="0.25">
      <c r="A89" s="7">
        <v>9</v>
      </c>
      <c r="B89" s="21" t="s">
        <v>83</v>
      </c>
      <c r="C89" s="98" t="s">
        <v>84</v>
      </c>
      <c r="D89" s="68"/>
      <c r="E89" s="68"/>
      <c r="F89" s="68"/>
      <c r="G89" s="68"/>
      <c r="H89" s="68"/>
      <c r="I89" s="68"/>
      <c r="J89" s="22"/>
    </row>
    <row r="90" spans="1:17" hidden="1" x14ac:dyDescent="0.25">
      <c r="A90" s="7" t="s">
        <v>44</v>
      </c>
    </row>
    <row r="91" spans="1:17" ht="45" hidden="1" x14ac:dyDescent="0.25">
      <c r="A91" s="7" t="s">
        <v>45</v>
      </c>
    </row>
    <row r="92" spans="1:17" x14ac:dyDescent="0.25">
      <c r="A92" s="23" t="s">
        <v>47</v>
      </c>
      <c r="B92" s="22"/>
      <c r="C92" s="99" t="s">
        <v>46</v>
      </c>
      <c r="D92" s="99"/>
      <c r="E92" s="99"/>
      <c r="F92" s="99"/>
      <c r="G92" s="24">
        <v>1</v>
      </c>
      <c r="H92" s="25"/>
      <c r="J92" s="22"/>
    </row>
    <row r="93" spans="1:17" x14ac:dyDescent="0.25">
      <c r="A93" s="7" t="s">
        <v>48</v>
      </c>
      <c r="B93" s="21"/>
      <c r="C93" s="96"/>
      <c r="D93" s="96"/>
      <c r="E93" s="96"/>
      <c r="F93" s="26" t="s">
        <v>49</v>
      </c>
      <c r="G93" s="27">
        <f>ROUND(SUM(G92:G92), 0 )</f>
        <v>1</v>
      </c>
      <c r="H93" s="27" t="str">
        <f>IF(SUMPRODUCT(--(H92:H92&lt;&gt;""))&lt;&gt;0, ROUND(SUMIF(H92:H92,"",G92:G92) + SUM(H92:H92), 0 ), "")</f>
        <v/>
      </c>
      <c r="I93" s="28"/>
      <c r="J93" s="29">
        <f>IF(AND(G93= "",H93= ""), 0, ROUND(ROUND(I93, 2) * ROUND(IF(H93="",G93,H93),  0), 2))</f>
        <v>0</v>
      </c>
      <c r="K93" s="7"/>
      <c r="M93" s="30">
        <v>0.2</v>
      </c>
      <c r="Q93" s="7">
        <v>1527</v>
      </c>
    </row>
    <row r="94" spans="1:17" hidden="1" x14ac:dyDescent="0.25">
      <c r="A94" s="7" t="s">
        <v>50</v>
      </c>
    </row>
    <row r="95" spans="1:17" ht="36" customHeight="1" x14ac:dyDescent="0.25">
      <c r="A95" s="7">
        <v>4</v>
      </c>
      <c r="B95" s="16" t="s">
        <v>85</v>
      </c>
      <c r="C95" s="97" t="s">
        <v>86</v>
      </c>
      <c r="D95" s="97"/>
      <c r="E95" s="97"/>
      <c r="F95" s="19"/>
      <c r="G95" s="19"/>
      <c r="H95" s="19"/>
      <c r="I95" s="19"/>
      <c r="J95" s="20"/>
      <c r="K95" s="7"/>
    </row>
    <row r="96" spans="1:17" hidden="1" x14ac:dyDescent="0.25">
      <c r="A96" s="7" t="s">
        <v>42</v>
      </c>
    </row>
    <row r="97" spans="1:17" x14ac:dyDescent="0.25">
      <c r="A97" s="7">
        <v>9</v>
      </c>
      <c r="B97" s="21" t="s">
        <v>87</v>
      </c>
      <c r="C97" s="98" t="s">
        <v>88</v>
      </c>
      <c r="D97" s="68"/>
      <c r="E97" s="68"/>
      <c r="F97" s="68"/>
      <c r="G97" s="68"/>
      <c r="H97" s="68"/>
      <c r="I97" s="68"/>
      <c r="J97" s="22"/>
    </row>
    <row r="98" spans="1:17" hidden="1" x14ac:dyDescent="0.25">
      <c r="A98" s="7" t="s">
        <v>44</v>
      </c>
    </row>
    <row r="99" spans="1:17" ht="45" hidden="1" x14ac:dyDescent="0.25">
      <c r="A99" s="7" t="s">
        <v>45</v>
      </c>
    </row>
    <row r="100" spans="1:17" x14ac:dyDescent="0.25">
      <c r="A100" s="23" t="s">
        <v>47</v>
      </c>
      <c r="B100" s="22"/>
      <c r="C100" s="99" t="s">
        <v>46</v>
      </c>
      <c r="D100" s="99"/>
      <c r="E100" s="99"/>
      <c r="F100" s="99"/>
      <c r="G100" s="24">
        <v>1</v>
      </c>
      <c r="H100" s="25"/>
      <c r="J100" s="22"/>
    </row>
    <row r="101" spans="1:17" x14ac:dyDescent="0.25">
      <c r="A101" s="7" t="s">
        <v>48</v>
      </c>
      <c r="B101" s="21"/>
      <c r="C101" s="96"/>
      <c r="D101" s="96"/>
      <c r="E101" s="96"/>
      <c r="F101" s="26" t="s">
        <v>49</v>
      </c>
      <c r="G101" s="27">
        <f>ROUND(SUM(G100:G100), 0 )</f>
        <v>1</v>
      </c>
      <c r="H101" s="27" t="str">
        <f>IF(SUMPRODUCT(--(H100:H100&lt;&gt;""))&lt;&gt;0, ROUND(SUMIF(H100:H100,"",G100:G100) + SUM(H100:H100), 0 ), "")</f>
        <v/>
      </c>
      <c r="I101" s="28"/>
      <c r="J101" s="29">
        <f>IF(AND(G101= "",H101= ""), 0, ROUND(ROUND(I101, 2) * ROUND(IF(H101="",G101,H101),  0), 2))</f>
        <v>0</v>
      </c>
      <c r="K101" s="7"/>
      <c r="M101" s="30">
        <v>0.2</v>
      </c>
      <c r="Q101" s="7">
        <v>1527</v>
      </c>
    </row>
    <row r="102" spans="1:17" ht="27.2" customHeight="1" x14ac:dyDescent="0.25">
      <c r="A102" s="7">
        <v>9</v>
      </c>
      <c r="B102" s="21" t="s">
        <v>89</v>
      </c>
      <c r="C102" s="98" t="s">
        <v>90</v>
      </c>
      <c r="D102" s="68"/>
      <c r="E102" s="68"/>
      <c r="F102" s="68"/>
      <c r="G102" s="68"/>
      <c r="H102" s="68"/>
      <c r="I102" s="68"/>
      <c r="J102" s="22"/>
    </row>
    <row r="103" spans="1:17" hidden="1" x14ac:dyDescent="0.25">
      <c r="A103" s="7" t="s">
        <v>44</v>
      </c>
    </row>
    <row r="104" spans="1:17" ht="45" hidden="1" x14ac:dyDescent="0.25">
      <c r="A104" s="7" t="s">
        <v>45</v>
      </c>
    </row>
    <row r="105" spans="1:17" x14ac:dyDescent="0.25">
      <c r="A105" s="23" t="s">
        <v>47</v>
      </c>
      <c r="B105" s="22"/>
      <c r="C105" s="99" t="s">
        <v>46</v>
      </c>
      <c r="D105" s="99"/>
      <c r="E105" s="99"/>
      <c r="F105" s="99"/>
      <c r="G105" s="24">
        <v>1</v>
      </c>
      <c r="H105" s="25"/>
      <c r="J105" s="22"/>
    </row>
    <row r="106" spans="1:17" x14ac:dyDescent="0.25">
      <c r="A106" s="7" t="s">
        <v>48</v>
      </c>
      <c r="B106" s="21"/>
      <c r="C106" s="96"/>
      <c r="D106" s="96"/>
      <c r="E106" s="96"/>
      <c r="F106" s="26" t="s">
        <v>49</v>
      </c>
      <c r="G106" s="27">
        <f>ROUND(SUM(G105:G105), 0 )</f>
        <v>1</v>
      </c>
      <c r="H106" s="27" t="str">
        <f>IF(SUMPRODUCT(--(H105:H105&lt;&gt;""))&lt;&gt;0, ROUND(SUMIF(H105:H105,"",G105:G105) + SUM(H105:H105), 0 ), "")</f>
        <v/>
      </c>
      <c r="I106" s="28"/>
      <c r="J106" s="29">
        <f>IF(AND(G106= "",H106= ""), 0, ROUND(ROUND(I106, 2) * ROUND(IF(H106="",G106,H106),  0), 2))</f>
        <v>0</v>
      </c>
      <c r="K106" s="7"/>
      <c r="M106" s="30">
        <v>0.2</v>
      </c>
      <c r="Q106" s="7">
        <v>1527</v>
      </c>
    </row>
    <row r="107" spans="1:17" hidden="1" x14ac:dyDescent="0.25">
      <c r="A107" s="7" t="s">
        <v>50</v>
      </c>
    </row>
    <row r="108" spans="1:17" ht="36" customHeight="1" x14ac:dyDescent="0.25">
      <c r="A108" s="7">
        <v>4</v>
      </c>
      <c r="B108" s="16" t="s">
        <v>91</v>
      </c>
      <c r="C108" s="97" t="s">
        <v>92</v>
      </c>
      <c r="D108" s="97"/>
      <c r="E108" s="97"/>
      <c r="F108" s="19"/>
      <c r="G108" s="19"/>
      <c r="H108" s="19"/>
      <c r="I108" s="19"/>
      <c r="J108" s="20"/>
      <c r="K108" s="7"/>
    </row>
    <row r="109" spans="1:17" hidden="1" x14ac:dyDescent="0.25">
      <c r="A109" s="7" t="s">
        <v>42</v>
      </c>
    </row>
    <row r="110" spans="1:17" x14ac:dyDescent="0.25">
      <c r="A110" s="7">
        <v>9</v>
      </c>
      <c r="B110" s="21" t="s">
        <v>93</v>
      </c>
      <c r="C110" s="98" t="s">
        <v>94</v>
      </c>
      <c r="D110" s="68"/>
      <c r="E110" s="68"/>
      <c r="F110" s="68"/>
      <c r="G110" s="68"/>
      <c r="H110" s="68"/>
      <c r="I110" s="68"/>
      <c r="J110" s="22"/>
    </row>
    <row r="111" spans="1:17" hidden="1" x14ac:dyDescent="0.25">
      <c r="A111" s="7" t="s">
        <v>44</v>
      </c>
    </row>
    <row r="112" spans="1:17" ht="45" hidden="1" x14ac:dyDescent="0.25">
      <c r="A112" s="7" t="s">
        <v>45</v>
      </c>
    </row>
    <row r="113" spans="1:17" x14ac:dyDescent="0.25">
      <c r="A113" s="23" t="s">
        <v>47</v>
      </c>
      <c r="B113" s="22"/>
      <c r="C113" s="99" t="s">
        <v>46</v>
      </c>
      <c r="D113" s="99"/>
      <c r="E113" s="99"/>
      <c r="F113" s="99"/>
      <c r="G113" s="34">
        <v>10</v>
      </c>
      <c r="H113" s="25"/>
      <c r="J113" s="22"/>
    </row>
    <row r="114" spans="1:17" x14ac:dyDescent="0.25">
      <c r="A114" s="7" t="s">
        <v>48</v>
      </c>
      <c r="B114" s="21"/>
      <c r="C114" s="96"/>
      <c r="D114" s="96"/>
      <c r="E114" s="96"/>
      <c r="F114" s="26" t="s">
        <v>95</v>
      </c>
      <c r="G114" s="35">
        <f>ROUND(SUM(G113:G113), 3 )</f>
        <v>10</v>
      </c>
      <c r="H114" s="35" t="str">
        <f>IF(SUMPRODUCT(--(H113:H113&lt;&gt;""))&lt;&gt;0, ROUND(SUMIF(H113:H113,"",G113:G113) + SUM(H113:H113), 3 ), "")</f>
        <v/>
      </c>
      <c r="I114" s="28"/>
      <c r="J114" s="29">
        <f>IF(AND(G114= "",H114= ""), 0, ROUND(ROUND(I114, 2) * ROUND(IF(H114="",G114,H114),  3), 2))</f>
        <v>0</v>
      </c>
      <c r="K114" s="7"/>
      <c r="M114" s="30">
        <v>0.2</v>
      </c>
      <c r="Q114" s="7">
        <v>1527</v>
      </c>
    </row>
    <row r="115" spans="1:17" x14ac:dyDescent="0.25">
      <c r="A115" s="7">
        <v>9</v>
      </c>
      <c r="B115" s="21" t="s">
        <v>96</v>
      </c>
      <c r="C115" s="98" t="s">
        <v>97</v>
      </c>
      <c r="D115" s="68"/>
      <c r="E115" s="68"/>
      <c r="F115" s="68"/>
      <c r="G115" s="68"/>
      <c r="H115" s="68"/>
      <c r="I115" s="68"/>
      <c r="J115" s="22"/>
    </row>
    <row r="116" spans="1:17" hidden="1" x14ac:dyDescent="0.25">
      <c r="A116" s="7" t="s">
        <v>44</v>
      </c>
    </row>
    <row r="117" spans="1:17" ht="45" hidden="1" x14ac:dyDescent="0.25">
      <c r="A117" s="7" t="s">
        <v>45</v>
      </c>
    </row>
    <row r="118" spans="1:17" x14ac:dyDescent="0.25">
      <c r="A118" s="23" t="s">
        <v>47</v>
      </c>
      <c r="B118" s="22"/>
      <c r="C118" s="99" t="s">
        <v>46</v>
      </c>
      <c r="D118" s="99"/>
      <c r="E118" s="99"/>
      <c r="F118" s="99"/>
      <c r="G118" s="24">
        <v>1</v>
      </c>
      <c r="H118" s="25"/>
      <c r="J118" s="22"/>
    </row>
    <row r="119" spans="1:17" x14ac:dyDescent="0.25">
      <c r="A119" s="7" t="s">
        <v>48</v>
      </c>
      <c r="B119" s="21"/>
      <c r="C119" s="96"/>
      <c r="D119" s="96"/>
      <c r="E119" s="96"/>
      <c r="F119" s="26" t="s">
        <v>49</v>
      </c>
      <c r="G119" s="27">
        <f>ROUND(SUM(G118:G118), 0 )</f>
        <v>1</v>
      </c>
      <c r="H119" s="27" t="str">
        <f>IF(SUMPRODUCT(--(H118:H118&lt;&gt;""))&lt;&gt;0, ROUND(SUMIF(H118:H118,"",G118:G118) + SUM(H118:H118), 0 ), "")</f>
        <v/>
      </c>
      <c r="I119" s="28"/>
      <c r="J119" s="29">
        <f>IF(AND(G119= "",H119= ""), 0, ROUND(ROUND(I119, 2) * ROUND(IF(H119="",G119,H119),  0), 2))</f>
        <v>0</v>
      </c>
      <c r="K119" s="7"/>
      <c r="M119" s="30">
        <v>0.2</v>
      </c>
      <c r="Q119" s="7">
        <v>1527</v>
      </c>
    </row>
    <row r="120" spans="1:17" hidden="1" x14ac:dyDescent="0.25">
      <c r="A120" s="7" t="s">
        <v>50</v>
      </c>
    </row>
    <row r="121" spans="1:17" ht="52.15" customHeight="1" x14ac:dyDescent="0.25">
      <c r="A121" s="7">
        <v>4</v>
      </c>
      <c r="B121" s="16" t="s">
        <v>98</v>
      </c>
      <c r="C121" s="97" t="s">
        <v>99</v>
      </c>
      <c r="D121" s="97"/>
      <c r="E121" s="97"/>
      <c r="F121" s="19"/>
      <c r="G121" s="19"/>
      <c r="H121" s="19"/>
      <c r="I121" s="19"/>
      <c r="J121" s="20"/>
      <c r="K121" s="7"/>
    </row>
    <row r="122" spans="1:17" hidden="1" x14ac:dyDescent="0.25">
      <c r="A122" s="7" t="s">
        <v>42</v>
      </c>
    </row>
    <row r="123" spans="1:17" ht="27.2" customHeight="1" x14ac:dyDescent="0.25">
      <c r="A123" s="7">
        <v>9</v>
      </c>
      <c r="B123" s="21" t="s">
        <v>100</v>
      </c>
      <c r="C123" s="98" t="s">
        <v>101</v>
      </c>
      <c r="D123" s="68"/>
      <c r="E123" s="68"/>
      <c r="F123" s="68"/>
      <c r="G123" s="68"/>
      <c r="H123" s="68"/>
      <c r="I123" s="68"/>
      <c r="J123" s="22"/>
    </row>
    <row r="124" spans="1:17" hidden="1" x14ac:dyDescent="0.25">
      <c r="A124" s="7" t="s">
        <v>74</v>
      </c>
    </row>
    <row r="125" spans="1:17" hidden="1" x14ac:dyDescent="0.25">
      <c r="A125" s="7" t="s">
        <v>44</v>
      </c>
    </row>
    <row r="126" spans="1:17" ht="45" hidden="1" x14ac:dyDescent="0.25">
      <c r="A126" s="7" t="s">
        <v>45</v>
      </c>
    </row>
    <row r="127" spans="1:17" x14ac:dyDescent="0.25">
      <c r="A127" s="23" t="s">
        <v>47</v>
      </c>
      <c r="B127" s="22"/>
      <c r="C127" s="99" t="s">
        <v>46</v>
      </c>
      <c r="D127" s="99"/>
      <c r="E127" s="99"/>
      <c r="F127" s="99"/>
      <c r="G127" s="24">
        <v>1</v>
      </c>
      <c r="H127" s="25"/>
      <c r="J127" s="22"/>
    </row>
    <row r="128" spans="1:17" x14ac:dyDescent="0.25">
      <c r="A128" s="7" t="s">
        <v>48</v>
      </c>
      <c r="B128" s="21"/>
      <c r="C128" s="96"/>
      <c r="D128" s="96"/>
      <c r="E128" s="96"/>
      <c r="F128" s="26" t="s">
        <v>49</v>
      </c>
      <c r="G128" s="27">
        <f>ROUND(SUM(G127:G127), 0 )</f>
        <v>1</v>
      </c>
      <c r="H128" s="27" t="str">
        <f>IF(SUMPRODUCT(--(H127:H127&lt;&gt;""))&lt;&gt;0, ROUND(SUMIF(H127:H127,"",G127:G127) + SUM(H127:H127), 0 ), "")</f>
        <v/>
      </c>
      <c r="I128" s="28"/>
      <c r="J128" s="29">
        <f>IF(AND(G128= "",H128= ""), 0, ROUND(ROUND(I128, 2) * ROUND(IF(H128="",G128,H128),  0), 2))</f>
        <v>0</v>
      </c>
      <c r="K128" s="7"/>
      <c r="M128" s="30">
        <v>0.2</v>
      </c>
      <c r="Q128" s="7">
        <v>1527</v>
      </c>
    </row>
    <row r="129" spans="1:11" hidden="1" x14ac:dyDescent="0.25">
      <c r="A129" s="7" t="s">
        <v>50</v>
      </c>
    </row>
    <row r="130" spans="1:11" x14ac:dyDescent="0.25">
      <c r="A130" s="7" t="s">
        <v>38</v>
      </c>
      <c r="B130" s="22"/>
      <c r="C130" s="68"/>
      <c r="D130" s="68"/>
      <c r="E130" s="68"/>
      <c r="J130" s="22"/>
    </row>
    <row r="131" spans="1:11" x14ac:dyDescent="0.25">
      <c r="B131" s="22"/>
      <c r="C131" s="102" t="s">
        <v>70</v>
      </c>
      <c r="D131" s="103"/>
      <c r="E131" s="103"/>
      <c r="F131" s="100"/>
      <c r="G131" s="100"/>
      <c r="H131" s="100"/>
      <c r="I131" s="100"/>
      <c r="J131" s="101"/>
    </row>
    <row r="132" spans="1:11" x14ac:dyDescent="0.25">
      <c r="B132" s="22"/>
      <c r="C132" s="105"/>
      <c r="D132" s="50"/>
      <c r="E132" s="50"/>
      <c r="F132" s="50"/>
      <c r="G132" s="50"/>
      <c r="H132" s="50"/>
      <c r="I132" s="50"/>
      <c r="J132" s="104"/>
    </row>
    <row r="133" spans="1:11" x14ac:dyDescent="0.25">
      <c r="B133" s="22"/>
      <c r="C133" s="91" t="s">
        <v>67</v>
      </c>
      <c r="D133" s="92"/>
      <c r="E133" s="92"/>
      <c r="F133" s="89">
        <f>SUMIF(K62:K130, IF(K61="","",K61), J62:J130)</f>
        <v>0</v>
      </c>
      <c r="G133" s="89"/>
      <c r="H133" s="89"/>
      <c r="I133" s="89"/>
      <c r="J133" s="90"/>
    </row>
    <row r="134" spans="1:11" hidden="1" x14ac:dyDescent="0.25">
      <c r="B134" s="22"/>
      <c r="C134" s="94" t="s">
        <v>68</v>
      </c>
      <c r="D134" s="87"/>
      <c r="E134" s="87"/>
      <c r="F134" s="84">
        <f>ROUND(SUMIF(K62:K130, IF(K61="","",K61), J62:J130) * 0.2, 2)</f>
        <v>0</v>
      </c>
      <c r="G134" s="84"/>
      <c r="H134" s="84"/>
      <c r="I134" s="84"/>
      <c r="J134" s="93"/>
    </row>
    <row r="135" spans="1:11" hidden="1" x14ac:dyDescent="0.25">
      <c r="B135" s="22"/>
      <c r="C135" s="91" t="s">
        <v>69</v>
      </c>
      <c r="D135" s="92"/>
      <c r="E135" s="92"/>
      <c r="F135" s="89">
        <f>SUM(F133:F134)</f>
        <v>0</v>
      </c>
      <c r="G135" s="89"/>
      <c r="H135" s="89"/>
      <c r="I135" s="89"/>
      <c r="J135" s="90"/>
    </row>
    <row r="136" spans="1:11" ht="18.600000000000001" customHeight="1" x14ac:dyDescent="0.25">
      <c r="A136" s="7">
        <v>3</v>
      </c>
      <c r="B136" s="16">
        <v>4</v>
      </c>
      <c r="C136" s="106" t="s">
        <v>102</v>
      </c>
      <c r="D136" s="106"/>
      <c r="E136" s="106"/>
      <c r="F136" s="17"/>
      <c r="G136" s="17"/>
      <c r="H136" s="17"/>
      <c r="I136" s="17"/>
      <c r="J136" s="18"/>
      <c r="K136" s="7"/>
    </row>
    <row r="137" spans="1:11" ht="36" customHeight="1" x14ac:dyDescent="0.25">
      <c r="A137" s="7">
        <v>4</v>
      </c>
      <c r="B137" s="16" t="s">
        <v>103</v>
      </c>
      <c r="C137" s="97" t="s">
        <v>104</v>
      </c>
      <c r="D137" s="97"/>
      <c r="E137" s="97"/>
      <c r="F137" s="19"/>
      <c r="G137" s="19"/>
      <c r="H137" s="19"/>
      <c r="I137" s="19"/>
      <c r="J137" s="20"/>
      <c r="K137" s="7"/>
    </row>
    <row r="138" spans="1:11" hidden="1" x14ac:dyDescent="0.25">
      <c r="A138" s="7" t="s">
        <v>42</v>
      </c>
    </row>
    <row r="139" spans="1:11" hidden="1" x14ac:dyDescent="0.25">
      <c r="A139" s="7" t="s">
        <v>42</v>
      </c>
    </row>
    <row r="140" spans="1:11" hidden="1" x14ac:dyDescent="0.25">
      <c r="A140" s="7" t="s">
        <v>42</v>
      </c>
    </row>
    <row r="141" spans="1:11" x14ac:dyDescent="0.25">
      <c r="A141" s="7">
        <v>9</v>
      </c>
      <c r="B141" s="21" t="s">
        <v>105</v>
      </c>
      <c r="C141" s="98" t="s">
        <v>106</v>
      </c>
      <c r="D141" s="68"/>
      <c r="E141" s="68"/>
      <c r="F141" s="68"/>
      <c r="G141" s="68"/>
      <c r="H141" s="68"/>
      <c r="I141" s="68"/>
      <c r="J141" s="22"/>
    </row>
    <row r="142" spans="1:11" hidden="1" x14ac:dyDescent="0.25">
      <c r="A142" s="7" t="s">
        <v>44</v>
      </c>
    </row>
    <row r="143" spans="1:11" ht="45" hidden="1" x14ac:dyDescent="0.25">
      <c r="A143" s="7" t="s">
        <v>45</v>
      </c>
    </row>
    <row r="144" spans="1:11" x14ac:dyDescent="0.25">
      <c r="A144" s="23" t="s">
        <v>47</v>
      </c>
      <c r="B144" s="22"/>
      <c r="C144" s="99" t="s">
        <v>46</v>
      </c>
      <c r="D144" s="99"/>
      <c r="E144" s="99"/>
      <c r="F144" s="99"/>
      <c r="G144" s="31">
        <v>325</v>
      </c>
      <c r="H144" s="25"/>
      <c r="J144" s="22"/>
    </row>
    <row r="145" spans="1:17" x14ac:dyDescent="0.25">
      <c r="A145" s="7" t="s">
        <v>48</v>
      </c>
      <c r="B145" s="21"/>
      <c r="C145" s="96"/>
      <c r="D145" s="96"/>
      <c r="E145" s="96"/>
      <c r="F145" s="26" t="s">
        <v>10</v>
      </c>
      <c r="G145" s="32">
        <f>ROUND(SUM(G144:G144), 2 )</f>
        <v>325</v>
      </c>
      <c r="H145" s="32" t="str">
        <f>IF(SUMPRODUCT(--(H144:H144&lt;&gt;""))&lt;&gt;0, ROUND(SUMIF(H144:H144,"",G144:G144) + SUM(H144:H144), 2 ), "")</f>
        <v/>
      </c>
      <c r="I145" s="28"/>
      <c r="J145" s="29">
        <f>IF(AND(G145= "",H145= ""), 0, ROUND(ROUND(I145, 2) * ROUND(IF(H145="",G145,H145),  2), 2))</f>
        <v>0</v>
      </c>
      <c r="K145" s="7"/>
      <c r="M145" s="30">
        <v>0.2</v>
      </c>
      <c r="Q145" s="7">
        <v>1527</v>
      </c>
    </row>
    <row r="146" spans="1:17" x14ac:dyDescent="0.25">
      <c r="A146" s="7">
        <v>9</v>
      </c>
      <c r="B146" s="21" t="s">
        <v>107</v>
      </c>
      <c r="C146" s="98" t="s">
        <v>108</v>
      </c>
      <c r="D146" s="68"/>
      <c r="E146" s="68"/>
      <c r="F146" s="68"/>
      <c r="G146" s="68"/>
      <c r="H146" s="68"/>
      <c r="I146" s="68"/>
      <c r="J146" s="22"/>
    </row>
    <row r="147" spans="1:17" hidden="1" x14ac:dyDescent="0.25">
      <c r="A147" s="7" t="s">
        <v>44</v>
      </c>
    </row>
    <row r="148" spans="1:17" ht="45" hidden="1" x14ac:dyDescent="0.25">
      <c r="A148" s="7" t="s">
        <v>45</v>
      </c>
    </row>
    <row r="149" spans="1:17" x14ac:dyDescent="0.25">
      <c r="A149" s="23" t="s">
        <v>47</v>
      </c>
      <c r="B149" s="22"/>
      <c r="C149" s="99" t="s">
        <v>46</v>
      </c>
      <c r="D149" s="99"/>
      <c r="E149" s="99"/>
      <c r="F149" s="99"/>
      <c r="G149" s="31">
        <v>325</v>
      </c>
      <c r="H149" s="25"/>
      <c r="J149" s="22"/>
    </row>
    <row r="150" spans="1:17" x14ac:dyDescent="0.25">
      <c r="A150" s="7" t="s">
        <v>48</v>
      </c>
      <c r="B150" s="21"/>
      <c r="C150" s="96"/>
      <c r="D150" s="96"/>
      <c r="E150" s="96"/>
      <c r="F150" s="26" t="s">
        <v>10</v>
      </c>
      <c r="G150" s="32">
        <f>ROUND(SUM(G149:G149), 2 )</f>
        <v>325</v>
      </c>
      <c r="H150" s="32" t="str">
        <f>IF(SUMPRODUCT(--(H149:H149&lt;&gt;""))&lt;&gt;0, ROUND(SUMIF(H149:H149,"",G149:G149) + SUM(H149:H149), 2 ), "")</f>
        <v/>
      </c>
      <c r="I150" s="28"/>
      <c r="J150" s="29">
        <f>IF(AND(G150= "",H150= ""), 0, ROUND(ROUND(I150, 2) * ROUND(IF(H150="",G150,H150),  2), 2))</f>
        <v>0</v>
      </c>
      <c r="K150" s="7"/>
      <c r="M150" s="30">
        <v>0.2</v>
      </c>
      <c r="Q150" s="7">
        <v>1527</v>
      </c>
    </row>
    <row r="151" spans="1:17" x14ac:dyDescent="0.25">
      <c r="A151" s="7">
        <v>9</v>
      </c>
      <c r="B151" s="21" t="s">
        <v>109</v>
      </c>
      <c r="C151" s="98" t="s">
        <v>110</v>
      </c>
      <c r="D151" s="68"/>
      <c r="E151" s="68"/>
      <c r="F151" s="68"/>
      <c r="G151" s="68"/>
      <c r="H151" s="68"/>
      <c r="I151" s="68"/>
      <c r="J151" s="22"/>
    </row>
    <row r="152" spans="1:17" hidden="1" x14ac:dyDescent="0.25">
      <c r="A152" s="7" t="s">
        <v>44</v>
      </c>
    </row>
    <row r="153" spans="1:17" ht="45" hidden="1" x14ac:dyDescent="0.25">
      <c r="A153" s="7" t="s">
        <v>45</v>
      </c>
    </row>
    <row r="154" spans="1:17" x14ac:dyDescent="0.25">
      <c r="A154" s="23" t="s">
        <v>47</v>
      </c>
      <c r="B154" s="22"/>
      <c r="C154" s="99" t="s">
        <v>46</v>
      </c>
      <c r="D154" s="99"/>
      <c r="E154" s="99"/>
      <c r="F154" s="99"/>
      <c r="G154" s="31">
        <v>325</v>
      </c>
      <c r="H154" s="25"/>
      <c r="J154" s="22"/>
    </row>
    <row r="155" spans="1:17" x14ac:dyDescent="0.25">
      <c r="A155" s="7" t="s">
        <v>48</v>
      </c>
      <c r="B155" s="21"/>
      <c r="C155" s="96"/>
      <c r="D155" s="96"/>
      <c r="E155" s="96"/>
      <c r="F155" s="26" t="s">
        <v>10</v>
      </c>
      <c r="G155" s="32">
        <f>ROUND(SUM(G154:G154), 2 )</f>
        <v>325</v>
      </c>
      <c r="H155" s="32" t="str">
        <f>IF(SUMPRODUCT(--(H154:H154&lt;&gt;""))&lt;&gt;0, ROUND(SUMIF(H154:H154,"",G154:G154) + SUM(H154:H154), 2 ), "")</f>
        <v/>
      </c>
      <c r="I155" s="28"/>
      <c r="J155" s="29">
        <f>IF(AND(G155= "",H155= ""), 0, ROUND(ROUND(I155, 2) * ROUND(IF(H155="",G155,H155),  2), 2))</f>
        <v>0</v>
      </c>
      <c r="K155" s="7"/>
      <c r="M155" s="30">
        <v>0.2</v>
      </c>
      <c r="Q155" s="7">
        <v>1527</v>
      </c>
    </row>
    <row r="156" spans="1:17" hidden="1" x14ac:dyDescent="0.25">
      <c r="A156" s="7" t="s">
        <v>50</v>
      </c>
    </row>
    <row r="157" spans="1:17" ht="36" customHeight="1" x14ac:dyDescent="0.25">
      <c r="A157" s="7">
        <v>4</v>
      </c>
      <c r="B157" s="16" t="s">
        <v>111</v>
      </c>
      <c r="C157" s="97" t="s">
        <v>112</v>
      </c>
      <c r="D157" s="97"/>
      <c r="E157" s="97"/>
      <c r="F157" s="19"/>
      <c r="G157" s="19"/>
      <c r="H157" s="19"/>
      <c r="I157" s="19"/>
      <c r="J157" s="20"/>
      <c r="K157" s="7"/>
    </row>
    <row r="158" spans="1:17" hidden="1" x14ac:dyDescent="0.25">
      <c r="A158" s="7" t="s">
        <v>42</v>
      </c>
    </row>
    <row r="159" spans="1:17" x14ac:dyDescent="0.25">
      <c r="A159" s="7">
        <v>9</v>
      </c>
      <c r="B159" s="21" t="s">
        <v>113</v>
      </c>
      <c r="C159" s="98" t="s">
        <v>112</v>
      </c>
      <c r="D159" s="68"/>
      <c r="E159" s="68"/>
      <c r="F159" s="68"/>
      <c r="G159" s="68"/>
      <c r="H159" s="68"/>
      <c r="I159" s="68"/>
      <c r="J159" s="22"/>
    </row>
    <row r="160" spans="1:17" hidden="1" x14ac:dyDescent="0.25">
      <c r="A160" s="7" t="s">
        <v>44</v>
      </c>
    </row>
    <row r="161" spans="1:17" ht="45" hidden="1" x14ac:dyDescent="0.25">
      <c r="A161" s="7" t="s">
        <v>45</v>
      </c>
    </row>
    <row r="162" spans="1:17" x14ac:dyDescent="0.25">
      <c r="A162" s="23" t="s">
        <v>47</v>
      </c>
      <c r="B162" s="22"/>
      <c r="C162" s="99" t="s">
        <v>46</v>
      </c>
      <c r="D162" s="99"/>
      <c r="E162" s="99"/>
      <c r="F162" s="99"/>
      <c r="G162" s="31">
        <v>26</v>
      </c>
      <c r="H162" s="25"/>
      <c r="J162" s="22"/>
    </row>
    <row r="163" spans="1:17" x14ac:dyDescent="0.25">
      <c r="A163" s="7" t="s">
        <v>48</v>
      </c>
      <c r="B163" s="21"/>
      <c r="C163" s="96"/>
      <c r="D163" s="96"/>
      <c r="E163" s="96"/>
      <c r="F163" s="26" t="s">
        <v>58</v>
      </c>
      <c r="G163" s="32">
        <f>ROUND(SUM(G162:G162), 2 )</f>
        <v>26</v>
      </c>
      <c r="H163" s="32" t="str">
        <f>IF(SUMPRODUCT(--(H162:H162&lt;&gt;""))&lt;&gt;0, ROUND(SUMIF(H162:H162,"",G162:G162) + SUM(H162:H162), 2 ), "")</f>
        <v/>
      </c>
      <c r="I163" s="28"/>
      <c r="J163" s="29">
        <f>IF(AND(G163= "",H163= ""), 0, ROUND(ROUND(I163, 2) * ROUND(IF(H163="",G163,H163),  2), 2))</f>
        <v>0</v>
      </c>
      <c r="K163" s="7"/>
      <c r="M163" s="30">
        <v>0.2</v>
      </c>
      <c r="Q163" s="7">
        <v>1527</v>
      </c>
    </row>
    <row r="164" spans="1:17" hidden="1" x14ac:dyDescent="0.25">
      <c r="A164" s="7" t="s">
        <v>50</v>
      </c>
    </row>
    <row r="165" spans="1:17" ht="36" customHeight="1" x14ac:dyDescent="0.25">
      <c r="A165" s="7">
        <v>4</v>
      </c>
      <c r="B165" s="16" t="s">
        <v>114</v>
      </c>
      <c r="C165" s="97" t="s">
        <v>115</v>
      </c>
      <c r="D165" s="97"/>
      <c r="E165" s="97"/>
      <c r="F165" s="19"/>
      <c r="G165" s="19"/>
      <c r="H165" s="19"/>
      <c r="I165" s="19"/>
      <c r="J165" s="20"/>
      <c r="K165" s="7"/>
    </row>
    <row r="166" spans="1:17" hidden="1" x14ac:dyDescent="0.25">
      <c r="A166" s="7" t="s">
        <v>42</v>
      </c>
    </row>
    <row r="167" spans="1:17" x14ac:dyDescent="0.25">
      <c r="A167" s="7">
        <v>9</v>
      </c>
      <c r="B167" s="21" t="s">
        <v>116</v>
      </c>
      <c r="C167" s="98" t="s">
        <v>115</v>
      </c>
      <c r="D167" s="68"/>
      <c r="E167" s="68"/>
      <c r="F167" s="68"/>
      <c r="G167" s="68"/>
      <c r="H167" s="68"/>
      <c r="I167" s="68"/>
      <c r="J167" s="22"/>
    </row>
    <row r="168" spans="1:17" hidden="1" x14ac:dyDescent="0.25">
      <c r="A168" s="7" t="s">
        <v>74</v>
      </c>
    </row>
    <row r="169" spans="1:17" hidden="1" x14ac:dyDescent="0.25">
      <c r="A169" s="7" t="s">
        <v>74</v>
      </c>
    </row>
    <row r="170" spans="1:17" hidden="1" x14ac:dyDescent="0.25">
      <c r="A170" s="7" t="s">
        <v>44</v>
      </c>
    </row>
    <row r="171" spans="1:17" ht="45" hidden="1" x14ac:dyDescent="0.25">
      <c r="A171" s="7" t="s">
        <v>45</v>
      </c>
    </row>
    <row r="172" spans="1:17" x14ac:dyDescent="0.25">
      <c r="A172" s="23" t="s">
        <v>47</v>
      </c>
      <c r="B172" s="22"/>
      <c r="C172" s="99" t="s">
        <v>46</v>
      </c>
      <c r="D172" s="99"/>
      <c r="E172" s="99"/>
      <c r="F172" s="99"/>
      <c r="G172" s="31">
        <v>37</v>
      </c>
      <c r="H172" s="25"/>
      <c r="J172" s="22"/>
    </row>
    <row r="173" spans="1:17" x14ac:dyDescent="0.25">
      <c r="A173" s="7" t="s">
        <v>48</v>
      </c>
      <c r="B173" s="21"/>
      <c r="C173" s="96"/>
      <c r="D173" s="96"/>
      <c r="E173" s="96"/>
      <c r="F173" s="26" t="s">
        <v>58</v>
      </c>
      <c r="G173" s="32">
        <f>ROUND(SUM(G172:G172), 2 )</f>
        <v>37</v>
      </c>
      <c r="H173" s="32" t="str">
        <f>IF(SUMPRODUCT(--(H172:H172&lt;&gt;""))&lt;&gt;0, ROUND(SUMIF(H172:H172,"",G172:G172) + SUM(H172:H172), 2 ), "")</f>
        <v/>
      </c>
      <c r="I173" s="28"/>
      <c r="J173" s="29">
        <f>IF(AND(G173= "",H173= ""), 0, ROUND(ROUND(I173, 2) * ROUND(IF(H173="",G173,H173),  2), 2))</f>
        <v>0</v>
      </c>
      <c r="K173" s="7"/>
      <c r="M173" s="30">
        <v>0.2</v>
      </c>
      <c r="Q173" s="7">
        <v>1527</v>
      </c>
    </row>
    <row r="174" spans="1:17" hidden="1" x14ac:dyDescent="0.25">
      <c r="A174" s="7" t="s">
        <v>50</v>
      </c>
    </row>
    <row r="175" spans="1:17" ht="36" customHeight="1" x14ac:dyDescent="0.25">
      <c r="A175" s="7">
        <v>4</v>
      </c>
      <c r="B175" s="16" t="s">
        <v>117</v>
      </c>
      <c r="C175" s="97" t="s">
        <v>118</v>
      </c>
      <c r="D175" s="97"/>
      <c r="E175" s="97"/>
      <c r="F175" s="19"/>
      <c r="G175" s="19"/>
      <c r="H175" s="19"/>
      <c r="I175" s="19"/>
      <c r="J175" s="20"/>
      <c r="K175" s="7"/>
    </row>
    <row r="176" spans="1:17" hidden="1" x14ac:dyDescent="0.25">
      <c r="A176" s="7" t="s">
        <v>42</v>
      </c>
    </row>
    <row r="177" spans="1:17" x14ac:dyDescent="0.25">
      <c r="A177" s="7">
        <v>9</v>
      </c>
      <c r="B177" s="21" t="s">
        <v>119</v>
      </c>
      <c r="C177" s="98" t="s">
        <v>118</v>
      </c>
      <c r="D177" s="68"/>
      <c r="E177" s="68"/>
      <c r="F177" s="68"/>
      <c r="G177" s="68"/>
      <c r="H177" s="68"/>
      <c r="I177" s="68"/>
      <c r="J177" s="22"/>
    </row>
    <row r="178" spans="1:17" hidden="1" x14ac:dyDescent="0.25">
      <c r="A178" s="7" t="s">
        <v>74</v>
      </c>
    </row>
    <row r="179" spans="1:17" hidden="1" x14ac:dyDescent="0.25">
      <c r="A179" s="7" t="s">
        <v>74</v>
      </c>
    </row>
    <row r="180" spans="1:17" hidden="1" x14ac:dyDescent="0.25">
      <c r="A180" s="7" t="s">
        <v>44</v>
      </c>
    </row>
    <row r="181" spans="1:17" ht="45" hidden="1" x14ac:dyDescent="0.25">
      <c r="A181" s="7" t="s">
        <v>45</v>
      </c>
    </row>
    <row r="182" spans="1:17" x14ac:dyDescent="0.25">
      <c r="A182" s="23" t="s">
        <v>47</v>
      </c>
      <c r="B182" s="22"/>
      <c r="C182" s="99" t="s">
        <v>46</v>
      </c>
      <c r="D182" s="99"/>
      <c r="E182" s="99"/>
      <c r="F182" s="99"/>
      <c r="G182" s="31">
        <v>18</v>
      </c>
      <c r="H182" s="25"/>
      <c r="J182" s="22"/>
    </row>
    <row r="183" spans="1:17" x14ac:dyDescent="0.25">
      <c r="A183" s="7" t="s">
        <v>48</v>
      </c>
      <c r="B183" s="21"/>
      <c r="C183" s="96"/>
      <c r="D183" s="96"/>
      <c r="E183" s="96"/>
      <c r="F183" s="26" t="s">
        <v>58</v>
      </c>
      <c r="G183" s="32">
        <f>ROUND(SUM(G182:G182), 2 )</f>
        <v>18</v>
      </c>
      <c r="H183" s="32" t="str">
        <f>IF(SUMPRODUCT(--(H182:H182&lt;&gt;""))&lt;&gt;0, ROUND(SUMIF(H182:H182,"",G182:G182) + SUM(H182:H182), 2 ), "")</f>
        <v/>
      </c>
      <c r="I183" s="28"/>
      <c r="J183" s="29">
        <f>IF(AND(G183= "",H183= ""), 0, ROUND(ROUND(I183, 2) * ROUND(IF(H183="",G183,H183),  2), 2))</f>
        <v>0</v>
      </c>
      <c r="K183" s="7"/>
      <c r="M183" s="30">
        <v>0.2</v>
      </c>
      <c r="Q183" s="7">
        <v>1527</v>
      </c>
    </row>
    <row r="184" spans="1:17" hidden="1" x14ac:dyDescent="0.25">
      <c r="A184" s="7" t="s">
        <v>50</v>
      </c>
    </row>
    <row r="185" spans="1:17" ht="36" customHeight="1" x14ac:dyDescent="0.25">
      <c r="A185" s="7">
        <v>4</v>
      </c>
      <c r="B185" s="16" t="s">
        <v>120</v>
      </c>
      <c r="C185" s="97" t="s">
        <v>121</v>
      </c>
      <c r="D185" s="97"/>
      <c r="E185" s="97"/>
      <c r="F185" s="19"/>
      <c r="G185" s="19"/>
      <c r="H185" s="19"/>
      <c r="I185" s="19"/>
      <c r="J185" s="20"/>
      <c r="K185" s="7"/>
    </row>
    <row r="186" spans="1:17" hidden="1" x14ac:dyDescent="0.25">
      <c r="A186" s="7" t="s">
        <v>42</v>
      </c>
    </row>
    <row r="187" spans="1:17" x14ac:dyDescent="0.25">
      <c r="A187" s="7">
        <v>9</v>
      </c>
      <c r="B187" s="21" t="s">
        <v>122</v>
      </c>
      <c r="C187" s="98" t="s">
        <v>121</v>
      </c>
      <c r="D187" s="68"/>
      <c r="E187" s="68"/>
      <c r="F187" s="68"/>
      <c r="G187" s="68"/>
      <c r="H187" s="68"/>
      <c r="I187" s="68"/>
      <c r="J187" s="22"/>
    </row>
    <row r="188" spans="1:17" hidden="1" x14ac:dyDescent="0.25">
      <c r="A188" s="7" t="s">
        <v>44</v>
      </c>
    </row>
    <row r="189" spans="1:17" ht="45" hidden="1" x14ac:dyDescent="0.25">
      <c r="A189" s="7" t="s">
        <v>45</v>
      </c>
    </row>
    <row r="190" spans="1:17" x14ac:dyDescent="0.25">
      <c r="A190" s="23" t="s">
        <v>47</v>
      </c>
      <c r="B190" s="22"/>
      <c r="C190" s="99" t="s">
        <v>46</v>
      </c>
      <c r="D190" s="99"/>
      <c r="E190" s="99"/>
      <c r="F190" s="99"/>
      <c r="G190" s="31">
        <v>41</v>
      </c>
      <c r="H190" s="25"/>
      <c r="J190" s="22"/>
    </row>
    <row r="191" spans="1:17" x14ac:dyDescent="0.25">
      <c r="A191" s="7" t="s">
        <v>48</v>
      </c>
      <c r="B191" s="21"/>
      <c r="C191" s="96"/>
      <c r="D191" s="96"/>
      <c r="E191" s="96"/>
      <c r="F191" s="26" t="s">
        <v>58</v>
      </c>
      <c r="G191" s="32">
        <f>ROUND(SUM(G190:G190), 2 )</f>
        <v>41</v>
      </c>
      <c r="H191" s="32" t="str">
        <f>IF(SUMPRODUCT(--(H190:H190&lt;&gt;""))&lt;&gt;0, ROUND(SUMIF(H190:H190,"",G190:G190) + SUM(H190:H190), 2 ), "")</f>
        <v/>
      </c>
      <c r="I191" s="28"/>
      <c r="J191" s="29">
        <f>IF(AND(G191= "",H191= ""), 0, ROUND(ROUND(I191, 2) * ROUND(IF(H191="",G191,H191),  2), 2))</f>
        <v>0</v>
      </c>
      <c r="K191" s="7"/>
      <c r="M191" s="30">
        <v>0.2</v>
      </c>
      <c r="Q191" s="7">
        <v>1527</v>
      </c>
    </row>
    <row r="192" spans="1:17" hidden="1" x14ac:dyDescent="0.25">
      <c r="A192" s="7" t="s">
        <v>50</v>
      </c>
    </row>
    <row r="193" spans="1:17" ht="36" customHeight="1" x14ac:dyDescent="0.25">
      <c r="A193" s="7">
        <v>4</v>
      </c>
      <c r="B193" s="16" t="s">
        <v>123</v>
      </c>
      <c r="C193" s="97" t="s">
        <v>124</v>
      </c>
      <c r="D193" s="97"/>
      <c r="E193" s="97"/>
      <c r="F193" s="19"/>
      <c r="G193" s="19"/>
      <c r="H193" s="19"/>
      <c r="I193" s="19"/>
      <c r="J193" s="20"/>
      <c r="K193" s="7"/>
    </row>
    <row r="194" spans="1:17" hidden="1" x14ac:dyDescent="0.25">
      <c r="A194" s="7" t="s">
        <v>42</v>
      </c>
    </row>
    <row r="195" spans="1:17" x14ac:dyDescent="0.25">
      <c r="A195" s="7">
        <v>9</v>
      </c>
      <c r="B195" s="21" t="s">
        <v>125</v>
      </c>
      <c r="C195" s="98" t="s">
        <v>126</v>
      </c>
      <c r="D195" s="68"/>
      <c r="E195" s="68"/>
      <c r="F195" s="68"/>
      <c r="G195" s="68"/>
      <c r="H195" s="68"/>
      <c r="I195" s="68"/>
      <c r="J195" s="22"/>
    </row>
    <row r="196" spans="1:17" hidden="1" x14ac:dyDescent="0.25">
      <c r="A196" s="7" t="s">
        <v>44</v>
      </c>
    </row>
    <row r="197" spans="1:17" ht="45" hidden="1" x14ac:dyDescent="0.25">
      <c r="A197" s="7" t="s">
        <v>45</v>
      </c>
    </row>
    <row r="198" spans="1:17" x14ac:dyDescent="0.25">
      <c r="A198" s="23" t="s">
        <v>47</v>
      </c>
      <c r="B198" s="22"/>
      <c r="C198" s="99" t="s">
        <v>46</v>
      </c>
      <c r="D198" s="99"/>
      <c r="E198" s="99"/>
      <c r="F198" s="99"/>
      <c r="G198" s="31">
        <v>12</v>
      </c>
      <c r="H198" s="25"/>
      <c r="J198" s="22"/>
    </row>
    <row r="199" spans="1:17" x14ac:dyDescent="0.25">
      <c r="A199" s="7" t="s">
        <v>48</v>
      </c>
      <c r="B199" s="21"/>
      <c r="C199" s="96"/>
      <c r="D199" s="96"/>
      <c r="E199" s="96"/>
      <c r="F199" s="26" t="s">
        <v>10</v>
      </c>
      <c r="G199" s="32">
        <f>ROUND(SUM(G198:G198), 2 )</f>
        <v>12</v>
      </c>
      <c r="H199" s="32" t="str">
        <f>IF(SUMPRODUCT(--(H198:H198&lt;&gt;""))&lt;&gt;0, ROUND(SUMIF(H198:H198,"",G198:G198) + SUM(H198:H198), 2 ), "")</f>
        <v/>
      </c>
      <c r="I199" s="28"/>
      <c r="J199" s="29">
        <f>IF(AND(G199= "",H199= ""), 0, ROUND(ROUND(I199, 2) * ROUND(IF(H199="",G199,H199),  2), 2))</f>
        <v>0</v>
      </c>
      <c r="K199" s="7"/>
      <c r="M199" s="30">
        <v>0.2</v>
      </c>
      <c r="Q199" s="7">
        <v>1527</v>
      </c>
    </row>
    <row r="200" spans="1:17" x14ac:dyDescent="0.25">
      <c r="A200" s="7">
        <v>9</v>
      </c>
      <c r="B200" s="21" t="s">
        <v>127</v>
      </c>
      <c r="C200" s="98" t="s">
        <v>128</v>
      </c>
      <c r="D200" s="68"/>
      <c r="E200" s="68"/>
      <c r="F200" s="68"/>
      <c r="G200" s="68"/>
      <c r="H200" s="68"/>
      <c r="I200" s="68"/>
      <c r="J200" s="22"/>
    </row>
    <row r="201" spans="1:17" hidden="1" x14ac:dyDescent="0.25">
      <c r="A201" s="7" t="s">
        <v>44</v>
      </c>
    </row>
    <row r="202" spans="1:17" ht="45" hidden="1" x14ac:dyDescent="0.25">
      <c r="A202" s="7" t="s">
        <v>45</v>
      </c>
    </row>
    <row r="203" spans="1:17" x14ac:dyDescent="0.25">
      <c r="A203" s="23" t="s">
        <v>47</v>
      </c>
      <c r="B203" s="22"/>
      <c r="C203" s="99" t="s">
        <v>46</v>
      </c>
      <c r="D203" s="99"/>
      <c r="E203" s="99"/>
      <c r="F203" s="99"/>
      <c r="G203" s="31">
        <v>10</v>
      </c>
      <c r="H203" s="25"/>
      <c r="J203" s="22"/>
    </row>
    <row r="204" spans="1:17" x14ac:dyDescent="0.25">
      <c r="A204" s="7" t="s">
        <v>48</v>
      </c>
      <c r="B204" s="21"/>
      <c r="C204" s="96"/>
      <c r="D204" s="96"/>
      <c r="E204" s="96"/>
      <c r="F204" s="26" t="s">
        <v>10</v>
      </c>
      <c r="G204" s="32">
        <f>ROUND(SUM(G203:G203), 2 )</f>
        <v>10</v>
      </c>
      <c r="H204" s="32" t="str">
        <f>IF(SUMPRODUCT(--(H203:H203&lt;&gt;""))&lt;&gt;0, ROUND(SUMIF(H203:H203,"",G203:G203) + SUM(H203:H203), 2 ), "")</f>
        <v/>
      </c>
      <c r="I204" s="28"/>
      <c r="J204" s="29">
        <f>IF(AND(G204= "",H204= ""), 0, ROUND(ROUND(I204, 2) * ROUND(IF(H204="",G204,H204),  2), 2))</f>
        <v>0</v>
      </c>
      <c r="K204" s="7"/>
      <c r="M204" s="30">
        <v>0.2</v>
      </c>
      <c r="Q204" s="7">
        <v>1527</v>
      </c>
    </row>
    <row r="205" spans="1:17" hidden="1" x14ac:dyDescent="0.25">
      <c r="A205" s="7" t="s">
        <v>50</v>
      </c>
    </row>
    <row r="206" spans="1:17" ht="36" customHeight="1" x14ac:dyDescent="0.25">
      <c r="A206" s="7">
        <v>4</v>
      </c>
      <c r="B206" s="16" t="s">
        <v>129</v>
      </c>
      <c r="C206" s="97" t="s">
        <v>130</v>
      </c>
      <c r="D206" s="97"/>
      <c r="E206" s="97"/>
      <c r="F206" s="19"/>
      <c r="G206" s="19"/>
      <c r="H206" s="19"/>
      <c r="I206" s="19"/>
      <c r="J206" s="20"/>
      <c r="K206" s="7"/>
    </row>
    <row r="207" spans="1:17" hidden="1" x14ac:dyDescent="0.25">
      <c r="A207" s="7" t="s">
        <v>42</v>
      </c>
    </row>
    <row r="208" spans="1:17" x14ac:dyDescent="0.25">
      <c r="A208" s="7">
        <v>9</v>
      </c>
      <c r="B208" s="21" t="s">
        <v>131</v>
      </c>
      <c r="C208" s="98" t="s">
        <v>130</v>
      </c>
      <c r="D208" s="68"/>
      <c r="E208" s="68"/>
      <c r="F208" s="68"/>
      <c r="G208" s="68"/>
      <c r="H208" s="68"/>
      <c r="I208" s="68"/>
      <c r="J208" s="22"/>
    </row>
    <row r="209" spans="1:17" hidden="1" x14ac:dyDescent="0.25">
      <c r="A209" s="7" t="s">
        <v>44</v>
      </c>
    </row>
    <row r="210" spans="1:17" ht="45" hidden="1" x14ac:dyDescent="0.25">
      <c r="A210" s="7" t="s">
        <v>45</v>
      </c>
    </row>
    <row r="211" spans="1:17" x14ac:dyDescent="0.25">
      <c r="A211" s="23" t="s">
        <v>47</v>
      </c>
      <c r="B211" s="22"/>
      <c r="C211" s="99" t="s">
        <v>46</v>
      </c>
      <c r="D211" s="99"/>
      <c r="E211" s="99"/>
      <c r="F211" s="99"/>
      <c r="G211" s="31">
        <v>8</v>
      </c>
      <c r="H211" s="25"/>
      <c r="J211" s="22"/>
    </row>
    <row r="212" spans="1:17" x14ac:dyDescent="0.25">
      <c r="A212" s="7" t="s">
        <v>48</v>
      </c>
      <c r="B212" s="21"/>
      <c r="C212" s="96"/>
      <c r="D212" s="96"/>
      <c r="E212" s="96"/>
      <c r="F212" s="26" t="s">
        <v>58</v>
      </c>
      <c r="G212" s="32">
        <f>ROUND(SUM(G211:G211), 2 )</f>
        <v>8</v>
      </c>
      <c r="H212" s="32" t="str">
        <f>IF(SUMPRODUCT(--(H211:H211&lt;&gt;""))&lt;&gt;0, ROUND(SUMIF(H211:H211,"",G211:G211) + SUM(H211:H211), 2 ), "")</f>
        <v/>
      </c>
      <c r="I212" s="28"/>
      <c r="J212" s="29">
        <f>IF(AND(G212= "",H212= ""), 0, ROUND(ROUND(I212, 2) * ROUND(IF(H212="",G212,H212),  2), 2))</f>
        <v>0</v>
      </c>
      <c r="K212" s="7"/>
      <c r="M212" s="30">
        <v>0.2</v>
      </c>
      <c r="Q212" s="7">
        <v>1527</v>
      </c>
    </row>
    <row r="213" spans="1:17" x14ac:dyDescent="0.25">
      <c r="A213" s="7">
        <v>9</v>
      </c>
      <c r="B213" s="21" t="s">
        <v>132</v>
      </c>
      <c r="C213" s="98" t="s">
        <v>133</v>
      </c>
      <c r="D213" s="68"/>
      <c r="E213" s="68"/>
      <c r="F213" s="68"/>
      <c r="G213" s="68"/>
      <c r="H213" s="68"/>
      <c r="I213" s="68"/>
      <c r="J213" s="22"/>
    </row>
    <row r="214" spans="1:17" hidden="1" x14ac:dyDescent="0.25">
      <c r="A214" s="7" t="s">
        <v>44</v>
      </c>
    </row>
    <row r="215" spans="1:17" ht="45" hidden="1" x14ac:dyDescent="0.25">
      <c r="A215" s="7" t="s">
        <v>45</v>
      </c>
    </row>
    <row r="216" spans="1:17" x14ac:dyDescent="0.25">
      <c r="A216" s="23" t="s">
        <v>47</v>
      </c>
      <c r="B216" s="22"/>
      <c r="C216" s="99" t="s">
        <v>46</v>
      </c>
      <c r="D216" s="99"/>
      <c r="E216" s="99"/>
      <c r="F216" s="99"/>
      <c r="G216" s="24">
        <v>4</v>
      </c>
      <c r="H216" s="25"/>
      <c r="J216" s="22"/>
    </row>
    <row r="217" spans="1:17" x14ac:dyDescent="0.25">
      <c r="A217" s="7" t="s">
        <v>48</v>
      </c>
      <c r="B217" s="21"/>
      <c r="C217" s="96"/>
      <c r="D217" s="96"/>
      <c r="E217" s="96"/>
      <c r="F217" s="26" t="s">
        <v>11</v>
      </c>
      <c r="G217" s="27">
        <f>ROUND(SUM(G216:G216), 0 )</f>
        <v>4</v>
      </c>
      <c r="H217" s="27" t="str">
        <f>IF(SUMPRODUCT(--(H216:H216&lt;&gt;""))&lt;&gt;0, ROUND(SUMIF(H216:H216,"",G216:G216) + SUM(H216:H216), 0 ), "")</f>
        <v/>
      </c>
      <c r="I217" s="28"/>
      <c r="J217" s="29">
        <f>IF(AND(G217= "",H217= ""), 0, ROUND(ROUND(I217, 2) * ROUND(IF(H217="",G217,H217),  0), 2))</f>
        <v>0</v>
      </c>
      <c r="K217" s="7"/>
      <c r="M217" s="30">
        <v>0.2</v>
      </c>
      <c r="Q217" s="7">
        <v>1527</v>
      </c>
    </row>
    <row r="218" spans="1:17" hidden="1" x14ac:dyDescent="0.25">
      <c r="A218" s="7" t="s">
        <v>50</v>
      </c>
    </row>
    <row r="219" spans="1:17" ht="18" customHeight="1" x14ac:dyDescent="0.25">
      <c r="A219" s="7">
        <v>4</v>
      </c>
      <c r="B219" s="16" t="s">
        <v>134</v>
      </c>
      <c r="C219" s="97" t="s">
        <v>135</v>
      </c>
      <c r="D219" s="97"/>
      <c r="E219" s="97"/>
      <c r="F219" s="19"/>
      <c r="G219" s="19"/>
      <c r="H219" s="19"/>
      <c r="I219" s="19"/>
      <c r="J219" s="20"/>
      <c r="K219" s="7"/>
    </row>
    <row r="220" spans="1:17" hidden="1" x14ac:dyDescent="0.25">
      <c r="A220" s="7" t="s">
        <v>42</v>
      </c>
    </row>
    <row r="221" spans="1:17" x14ac:dyDescent="0.25">
      <c r="A221" s="7">
        <v>9</v>
      </c>
      <c r="B221" s="21" t="s">
        <v>136</v>
      </c>
      <c r="C221" s="98" t="s">
        <v>135</v>
      </c>
      <c r="D221" s="68"/>
      <c r="E221" s="68"/>
      <c r="F221" s="68"/>
      <c r="G221" s="68"/>
      <c r="H221" s="68"/>
      <c r="I221" s="68"/>
      <c r="J221" s="22"/>
    </row>
    <row r="222" spans="1:17" hidden="1" x14ac:dyDescent="0.25">
      <c r="A222" s="7" t="s">
        <v>44</v>
      </c>
    </row>
    <row r="223" spans="1:17" ht="45" hidden="1" x14ac:dyDescent="0.25">
      <c r="A223" s="7" t="s">
        <v>45</v>
      </c>
    </row>
    <row r="224" spans="1:17" x14ac:dyDescent="0.25">
      <c r="A224" s="23" t="s">
        <v>47</v>
      </c>
      <c r="B224" s="22"/>
      <c r="C224" s="99" t="s">
        <v>46</v>
      </c>
      <c r="D224" s="99"/>
      <c r="E224" s="99"/>
      <c r="F224" s="99"/>
      <c r="G224" s="24">
        <v>1</v>
      </c>
      <c r="H224" s="25"/>
      <c r="J224" s="22"/>
    </row>
    <row r="225" spans="1:17" x14ac:dyDescent="0.25">
      <c r="A225" s="7" t="s">
        <v>48</v>
      </c>
      <c r="B225" s="21"/>
      <c r="C225" s="96"/>
      <c r="D225" s="96"/>
      <c r="E225" s="96"/>
      <c r="F225" s="26" t="s">
        <v>49</v>
      </c>
      <c r="G225" s="27">
        <f>ROUND(SUM(G224:G224), 0 )</f>
        <v>1</v>
      </c>
      <c r="H225" s="27" t="str">
        <f>IF(SUMPRODUCT(--(H224:H224&lt;&gt;""))&lt;&gt;0, ROUND(SUMIF(H224:H224,"",G224:G224) + SUM(H224:H224), 0 ), "")</f>
        <v/>
      </c>
      <c r="I225" s="28"/>
      <c r="J225" s="29">
        <f>IF(AND(G225= "",H225= ""), 0, ROUND(ROUND(I225, 2) * ROUND(IF(H225="",G225,H225),  0), 2))</f>
        <v>0</v>
      </c>
      <c r="K225" s="7"/>
      <c r="M225" s="30">
        <v>0.2</v>
      </c>
      <c r="Q225" s="7">
        <v>1527</v>
      </c>
    </row>
    <row r="226" spans="1:17" hidden="1" x14ac:dyDescent="0.25">
      <c r="A226" s="7" t="s">
        <v>50</v>
      </c>
    </row>
    <row r="227" spans="1:17" x14ac:dyDescent="0.25">
      <c r="A227" s="7" t="s">
        <v>38</v>
      </c>
      <c r="B227" s="22"/>
      <c r="C227" s="68"/>
      <c r="D227" s="68"/>
      <c r="E227" s="68"/>
      <c r="J227" s="22"/>
    </row>
    <row r="228" spans="1:17" x14ac:dyDescent="0.25">
      <c r="B228" s="22"/>
      <c r="C228" s="102" t="s">
        <v>102</v>
      </c>
      <c r="D228" s="103"/>
      <c r="E228" s="103"/>
      <c r="F228" s="100"/>
      <c r="G228" s="100"/>
      <c r="H228" s="100"/>
      <c r="I228" s="100"/>
      <c r="J228" s="101"/>
    </row>
    <row r="229" spans="1:17" x14ac:dyDescent="0.25">
      <c r="B229" s="22"/>
      <c r="C229" s="105"/>
      <c r="D229" s="50"/>
      <c r="E229" s="50"/>
      <c r="F229" s="50"/>
      <c r="G229" s="50"/>
      <c r="H229" s="50"/>
      <c r="I229" s="50"/>
      <c r="J229" s="104"/>
    </row>
    <row r="230" spans="1:17" x14ac:dyDescent="0.25">
      <c r="B230" s="22"/>
      <c r="C230" s="91" t="s">
        <v>67</v>
      </c>
      <c r="D230" s="92"/>
      <c r="E230" s="92"/>
      <c r="F230" s="89">
        <f>SUMIF(K137:K227, IF(K136="","",K136), J137:J227)</f>
        <v>0</v>
      </c>
      <c r="G230" s="89"/>
      <c r="H230" s="89"/>
      <c r="I230" s="89"/>
      <c r="J230" s="90"/>
    </row>
    <row r="231" spans="1:17" hidden="1" x14ac:dyDescent="0.25">
      <c r="B231" s="22"/>
      <c r="C231" s="94" t="s">
        <v>68</v>
      </c>
      <c r="D231" s="87"/>
      <c r="E231" s="87"/>
      <c r="F231" s="84">
        <f>ROUND(SUMIF(K137:K227, IF(K136="","",K136), J137:J227) * 0.2, 2)</f>
        <v>0</v>
      </c>
      <c r="G231" s="84"/>
      <c r="H231" s="84"/>
      <c r="I231" s="84"/>
      <c r="J231" s="93"/>
    </row>
    <row r="232" spans="1:17" hidden="1" x14ac:dyDescent="0.25">
      <c r="B232" s="22"/>
      <c r="C232" s="91" t="s">
        <v>69</v>
      </c>
      <c r="D232" s="92"/>
      <c r="E232" s="92"/>
      <c r="F232" s="89">
        <f>SUM(F230:F231)</f>
        <v>0</v>
      </c>
      <c r="G232" s="89"/>
      <c r="H232" s="89"/>
      <c r="I232" s="89"/>
      <c r="J232" s="90"/>
    </row>
    <row r="233" spans="1:17" ht="37.15" customHeight="1" x14ac:dyDescent="0.25">
      <c r="A233" s="7">
        <v>3</v>
      </c>
      <c r="B233" s="16">
        <v>5</v>
      </c>
      <c r="C233" s="106" t="s">
        <v>137</v>
      </c>
      <c r="D233" s="106"/>
      <c r="E233" s="106"/>
      <c r="F233" s="17"/>
      <c r="G233" s="17"/>
      <c r="H233" s="17"/>
      <c r="I233" s="17"/>
      <c r="J233" s="18"/>
      <c r="K233" s="7"/>
    </row>
    <row r="234" spans="1:17" ht="36" customHeight="1" x14ac:dyDescent="0.25">
      <c r="A234" s="7">
        <v>4</v>
      </c>
      <c r="B234" s="16" t="s">
        <v>138</v>
      </c>
      <c r="C234" s="97" t="s">
        <v>139</v>
      </c>
      <c r="D234" s="97"/>
      <c r="E234" s="97"/>
      <c r="F234" s="19"/>
      <c r="G234" s="19"/>
      <c r="H234" s="19"/>
      <c r="I234" s="19"/>
      <c r="J234" s="20"/>
      <c r="K234" s="7"/>
    </row>
    <row r="235" spans="1:17" hidden="1" x14ac:dyDescent="0.25">
      <c r="A235" s="7" t="s">
        <v>42</v>
      </c>
    </row>
    <row r="236" spans="1:17" x14ac:dyDescent="0.25">
      <c r="A236" s="7">
        <v>9</v>
      </c>
      <c r="B236" s="21" t="s">
        <v>140</v>
      </c>
      <c r="C236" s="98" t="s">
        <v>139</v>
      </c>
      <c r="D236" s="68"/>
      <c r="E236" s="68"/>
      <c r="F236" s="68"/>
      <c r="G236" s="68"/>
      <c r="H236" s="68"/>
      <c r="I236" s="68"/>
      <c r="J236" s="22"/>
    </row>
    <row r="237" spans="1:17" hidden="1" x14ac:dyDescent="0.25">
      <c r="A237" s="7" t="s">
        <v>44</v>
      </c>
    </row>
    <row r="238" spans="1:17" ht="45" hidden="1" x14ac:dyDescent="0.25">
      <c r="A238" s="7" t="s">
        <v>45</v>
      </c>
    </row>
    <row r="239" spans="1:17" x14ac:dyDescent="0.25">
      <c r="A239" s="23" t="s">
        <v>47</v>
      </c>
      <c r="B239" s="22"/>
      <c r="C239" s="99" t="s">
        <v>46</v>
      </c>
      <c r="D239" s="99"/>
      <c r="E239" s="99"/>
      <c r="F239" s="99"/>
      <c r="G239" s="31">
        <v>43</v>
      </c>
      <c r="H239" s="25"/>
      <c r="J239" s="22"/>
    </row>
    <row r="240" spans="1:17" x14ac:dyDescent="0.25">
      <c r="A240" s="7" t="s">
        <v>48</v>
      </c>
      <c r="B240" s="21"/>
      <c r="C240" s="96"/>
      <c r="D240" s="96"/>
      <c r="E240" s="96"/>
      <c r="F240" s="26" t="s">
        <v>58</v>
      </c>
      <c r="G240" s="32">
        <f>ROUND(SUM(G239:G239), 2 )</f>
        <v>43</v>
      </c>
      <c r="H240" s="32" t="str">
        <f>IF(SUMPRODUCT(--(H239:H239&lt;&gt;""))&lt;&gt;0, ROUND(SUMIF(H239:H239,"",G239:G239) + SUM(H239:H239), 2 ), "")</f>
        <v/>
      </c>
      <c r="I240" s="28"/>
      <c r="J240" s="29">
        <f>IF(AND(G240= "",H240= ""), 0, ROUND(ROUND(I240, 2) * ROUND(IF(H240="",G240,H240),  2), 2))</f>
        <v>0</v>
      </c>
      <c r="K240" s="7"/>
      <c r="M240" s="30">
        <v>0.2</v>
      </c>
      <c r="Q240" s="7">
        <v>1527</v>
      </c>
    </row>
    <row r="241" spans="1:17" hidden="1" x14ac:dyDescent="0.25">
      <c r="A241" s="7" t="s">
        <v>50</v>
      </c>
    </row>
    <row r="242" spans="1:17" ht="36" customHeight="1" x14ac:dyDescent="0.25">
      <c r="A242" s="7">
        <v>4</v>
      </c>
      <c r="B242" s="16" t="s">
        <v>141</v>
      </c>
      <c r="C242" s="97" t="s">
        <v>142</v>
      </c>
      <c r="D242" s="97"/>
      <c r="E242" s="97"/>
      <c r="F242" s="19"/>
      <c r="G242" s="19"/>
      <c r="H242" s="19"/>
      <c r="I242" s="19"/>
      <c r="J242" s="20"/>
      <c r="K242" s="7"/>
    </row>
    <row r="243" spans="1:17" hidden="1" x14ac:dyDescent="0.25">
      <c r="A243" s="7" t="s">
        <v>42</v>
      </c>
    </row>
    <row r="244" spans="1:17" x14ac:dyDescent="0.25">
      <c r="A244" s="7">
        <v>9</v>
      </c>
      <c r="B244" s="21" t="s">
        <v>143</v>
      </c>
      <c r="C244" s="98" t="s">
        <v>142</v>
      </c>
      <c r="D244" s="68"/>
      <c r="E244" s="68"/>
      <c r="F244" s="68"/>
      <c r="G244" s="68"/>
      <c r="H244" s="68"/>
      <c r="I244" s="68"/>
      <c r="J244" s="22"/>
    </row>
    <row r="245" spans="1:17" hidden="1" x14ac:dyDescent="0.25">
      <c r="A245" s="7" t="s">
        <v>44</v>
      </c>
    </row>
    <row r="246" spans="1:17" ht="45" hidden="1" x14ac:dyDescent="0.25">
      <c r="A246" s="7" t="s">
        <v>45</v>
      </c>
    </row>
    <row r="247" spans="1:17" x14ac:dyDescent="0.25">
      <c r="A247" s="23" t="s">
        <v>47</v>
      </c>
      <c r="B247" s="22"/>
      <c r="C247" s="99" t="s">
        <v>46</v>
      </c>
      <c r="D247" s="99"/>
      <c r="E247" s="99"/>
      <c r="F247" s="99"/>
      <c r="G247" s="31">
        <v>36</v>
      </c>
      <c r="H247" s="25"/>
      <c r="J247" s="22"/>
    </row>
    <row r="248" spans="1:17" x14ac:dyDescent="0.25">
      <c r="A248" s="7" t="s">
        <v>48</v>
      </c>
      <c r="B248" s="21"/>
      <c r="C248" s="96"/>
      <c r="D248" s="96"/>
      <c r="E248" s="96"/>
      <c r="F248" s="26" t="s">
        <v>58</v>
      </c>
      <c r="G248" s="32">
        <f>ROUND(SUM(G247:G247), 2 )</f>
        <v>36</v>
      </c>
      <c r="H248" s="32" t="str">
        <f>IF(SUMPRODUCT(--(H247:H247&lt;&gt;""))&lt;&gt;0, ROUND(SUMIF(H247:H247,"",G247:G247) + SUM(H247:H247), 2 ), "")</f>
        <v/>
      </c>
      <c r="I248" s="28"/>
      <c r="J248" s="29">
        <f>IF(AND(G248= "",H248= ""), 0, ROUND(ROUND(I248, 2) * ROUND(IF(H248="",G248,H248),  2), 2))</f>
        <v>0</v>
      </c>
      <c r="K248" s="7"/>
      <c r="M248" s="30">
        <v>0.2</v>
      </c>
      <c r="Q248" s="7">
        <v>1527</v>
      </c>
    </row>
    <row r="249" spans="1:17" hidden="1" x14ac:dyDescent="0.25">
      <c r="A249" s="7" t="s">
        <v>50</v>
      </c>
    </row>
    <row r="250" spans="1:17" ht="36" customHeight="1" x14ac:dyDescent="0.25">
      <c r="A250" s="7">
        <v>4</v>
      </c>
      <c r="B250" s="16" t="s">
        <v>144</v>
      </c>
      <c r="C250" s="97" t="s">
        <v>145</v>
      </c>
      <c r="D250" s="97"/>
      <c r="E250" s="97"/>
      <c r="F250" s="19"/>
      <c r="G250" s="19"/>
      <c r="H250" s="19"/>
      <c r="I250" s="19"/>
      <c r="J250" s="20"/>
      <c r="K250" s="7"/>
    </row>
    <row r="251" spans="1:17" hidden="1" x14ac:dyDescent="0.25">
      <c r="A251" s="7" t="s">
        <v>42</v>
      </c>
    </row>
    <row r="252" spans="1:17" x14ac:dyDescent="0.25">
      <c r="A252" s="7">
        <v>9</v>
      </c>
      <c r="B252" s="21" t="s">
        <v>146</v>
      </c>
      <c r="C252" s="98" t="s">
        <v>145</v>
      </c>
      <c r="D252" s="68"/>
      <c r="E252" s="68"/>
      <c r="F252" s="68"/>
      <c r="G252" s="68"/>
      <c r="H252" s="68"/>
      <c r="I252" s="68"/>
      <c r="J252" s="22"/>
    </row>
    <row r="253" spans="1:17" hidden="1" x14ac:dyDescent="0.25">
      <c r="A253" s="7" t="s">
        <v>44</v>
      </c>
    </row>
    <row r="254" spans="1:17" ht="45" hidden="1" x14ac:dyDescent="0.25">
      <c r="A254" s="7" t="s">
        <v>45</v>
      </c>
    </row>
    <row r="255" spans="1:17" x14ac:dyDescent="0.25">
      <c r="A255" s="23" t="s">
        <v>47</v>
      </c>
      <c r="B255" s="22"/>
      <c r="C255" s="99" t="s">
        <v>46</v>
      </c>
      <c r="D255" s="99"/>
      <c r="E255" s="99"/>
      <c r="F255" s="99"/>
      <c r="G255" s="31">
        <v>24</v>
      </c>
      <c r="H255" s="25"/>
      <c r="J255" s="22"/>
    </row>
    <row r="256" spans="1:17" x14ac:dyDescent="0.25">
      <c r="A256" s="7" t="s">
        <v>48</v>
      </c>
      <c r="B256" s="21"/>
      <c r="C256" s="96"/>
      <c r="D256" s="96"/>
      <c r="E256" s="96"/>
      <c r="F256" s="26" t="s">
        <v>58</v>
      </c>
      <c r="G256" s="32">
        <f>ROUND(SUM(G255:G255), 2 )</f>
        <v>24</v>
      </c>
      <c r="H256" s="32" t="str">
        <f>IF(SUMPRODUCT(--(H255:H255&lt;&gt;""))&lt;&gt;0, ROUND(SUMIF(H255:H255,"",G255:G255) + SUM(H255:H255), 2 ), "")</f>
        <v/>
      </c>
      <c r="I256" s="28"/>
      <c r="J256" s="29">
        <f>IF(AND(G256= "",H256= ""), 0, ROUND(ROUND(I256, 2) * ROUND(IF(H256="",G256,H256),  2), 2))</f>
        <v>0</v>
      </c>
      <c r="K256" s="7"/>
      <c r="M256" s="30">
        <v>0.2</v>
      </c>
      <c r="Q256" s="7">
        <v>1527</v>
      </c>
    </row>
    <row r="257" spans="1:17" hidden="1" x14ac:dyDescent="0.25">
      <c r="A257" s="7" t="s">
        <v>50</v>
      </c>
    </row>
    <row r="258" spans="1:17" ht="52.15" customHeight="1" x14ac:dyDescent="0.25">
      <c r="A258" s="7">
        <v>4</v>
      </c>
      <c r="B258" s="16" t="s">
        <v>147</v>
      </c>
      <c r="C258" s="97" t="s">
        <v>148</v>
      </c>
      <c r="D258" s="97"/>
      <c r="E258" s="97"/>
      <c r="F258" s="19"/>
      <c r="G258" s="19"/>
      <c r="H258" s="19"/>
      <c r="I258" s="19"/>
      <c r="J258" s="20"/>
      <c r="K258" s="7"/>
    </row>
    <row r="259" spans="1:17" hidden="1" x14ac:dyDescent="0.25">
      <c r="A259" s="7" t="s">
        <v>42</v>
      </c>
    </row>
    <row r="260" spans="1:17" x14ac:dyDescent="0.25">
      <c r="A260" s="7">
        <v>9</v>
      </c>
      <c r="B260" s="21" t="s">
        <v>149</v>
      </c>
      <c r="C260" s="98" t="s">
        <v>150</v>
      </c>
      <c r="D260" s="68"/>
      <c r="E260" s="68"/>
      <c r="F260" s="68"/>
      <c r="G260" s="68"/>
      <c r="H260" s="68"/>
      <c r="I260" s="68"/>
      <c r="J260" s="22"/>
    </row>
    <row r="261" spans="1:17" hidden="1" x14ac:dyDescent="0.25">
      <c r="A261" s="7" t="s">
        <v>44</v>
      </c>
    </row>
    <row r="262" spans="1:17" ht="45" hidden="1" x14ac:dyDescent="0.25">
      <c r="A262" s="7" t="s">
        <v>45</v>
      </c>
    </row>
    <row r="263" spans="1:17" x14ac:dyDescent="0.25">
      <c r="A263" s="23" t="s">
        <v>47</v>
      </c>
      <c r="B263" s="22"/>
      <c r="C263" s="99" t="s">
        <v>46</v>
      </c>
      <c r="D263" s="99"/>
      <c r="E263" s="99"/>
      <c r="F263" s="99"/>
      <c r="G263" s="24">
        <v>1</v>
      </c>
      <c r="H263" s="25"/>
      <c r="J263" s="22"/>
    </row>
    <row r="264" spans="1:17" x14ac:dyDescent="0.25">
      <c r="A264" s="7" t="s">
        <v>48</v>
      </c>
      <c r="B264" s="21"/>
      <c r="C264" s="96"/>
      <c r="D264" s="96"/>
      <c r="E264" s="96"/>
      <c r="F264" s="26" t="s">
        <v>11</v>
      </c>
      <c r="G264" s="27">
        <f>ROUND(SUM(G263:G263), 0 )</f>
        <v>1</v>
      </c>
      <c r="H264" s="27" t="str">
        <f>IF(SUMPRODUCT(--(H263:H263&lt;&gt;""))&lt;&gt;0, ROUND(SUMIF(H263:H263,"",G263:G263) + SUM(H263:H263), 0 ), "")</f>
        <v/>
      </c>
      <c r="I264" s="28"/>
      <c r="J264" s="29">
        <f>IF(AND(G264= "",H264= ""), 0, ROUND(ROUND(I264, 2) * ROUND(IF(H264="",G264,H264),  0), 2))</f>
        <v>0</v>
      </c>
      <c r="K264" s="7"/>
      <c r="M264" s="30">
        <v>0.2</v>
      </c>
      <c r="Q264" s="7">
        <v>1527</v>
      </c>
    </row>
    <row r="265" spans="1:17" x14ac:dyDescent="0.25">
      <c r="A265" s="7">
        <v>9</v>
      </c>
      <c r="B265" s="21" t="s">
        <v>151</v>
      </c>
      <c r="C265" s="98" t="s">
        <v>152</v>
      </c>
      <c r="D265" s="68"/>
      <c r="E265" s="68"/>
      <c r="F265" s="68"/>
      <c r="G265" s="68"/>
      <c r="H265" s="68"/>
      <c r="I265" s="68"/>
      <c r="J265" s="22"/>
    </row>
    <row r="266" spans="1:17" hidden="1" x14ac:dyDescent="0.25">
      <c r="A266" s="7" t="s">
        <v>44</v>
      </c>
    </row>
    <row r="267" spans="1:17" ht="45" hidden="1" x14ac:dyDescent="0.25">
      <c r="A267" s="7" t="s">
        <v>45</v>
      </c>
    </row>
    <row r="268" spans="1:17" x14ac:dyDescent="0.25">
      <c r="A268" s="23" t="s">
        <v>47</v>
      </c>
      <c r="B268" s="22"/>
      <c r="C268" s="99" t="s">
        <v>46</v>
      </c>
      <c r="D268" s="99"/>
      <c r="E268" s="99"/>
      <c r="F268" s="99"/>
      <c r="G268" s="24">
        <v>2</v>
      </c>
      <c r="H268" s="25"/>
      <c r="J268" s="22"/>
    </row>
    <row r="269" spans="1:17" x14ac:dyDescent="0.25">
      <c r="A269" s="7" t="s">
        <v>48</v>
      </c>
      <c r="B269" s="21"/>
      <c r="C269" s="96"/>
      <c r="D269" s="96"/>
      <c r="E269" s="96"/>
      <c r="F269" s="26" t="s">
        <v>11</v>
      </c>
      <c r="G269" s="27">
        <f>ROUND(SUM(G268:G268), 0 )</f>
        <v>2</v>
      </c>
      <c r="H269" s="27" t="str">
        <f>IF(SUMPRODUCT(--(H268:H268&lt;&gt;""))&lt;&gt;0, ROUND(SUMIF(H268:H268,"",G268:G268) + SUM(H268:H268), 0 ), "")</f>
        <v/>
      </c>
      <c r="I269" s="28"/>
      <c r="J269" s="29">
        <f>IF(AND(G269= "",H269= ""), 0, ROUND(ROUND(I269, 2) * ROUND(IF(H269="",G269,H269),  0), 2))</f>
        <v>0</v>
      </c>
      <c r="K269" s="7"/>
      <c r="M269" s="30">
        <v>0.2</v>
      </c>
      <c r="Q269" s="7">
        <v>1527</v>
      </c>
    </row>
    <row r="270" spans="1:17" x14ac:dyDescent="0.25">
      <c r="A270" s="7">
        <v>9</v>
      </c>
      <c r="B270" s="21" t="s">
        <v>153</v>
      </c>
      <c r="C270" s="98" t="s">
        <v>154</v>
      </c>
      <c r="D270" s="68"/>
      <c r="E270" s="68"/>
      <c r="F270" s="68"/>
      <c r="G270" s="68"/>
      <c r="H270" s="68"/>
      <c r="I270" s="68"/>
      <c r="J270" s="22"/>
    </row>
    <row r="271" spans="1:17" hidden="1" x14ac:dyDescent="0.25">
      <c r="A271" s="7" t="s">
        <v>44</v>
      </c>
    </row>
    <row r="272" spans="1:17" ht="45" hidden="1" x14ac:dyDescent="0.25">
      <c r="A272" s="7" t="s">
        <v>45</v>
      </c>
    </row>
    <row r="273" spans="1:17" x14ac:dyDescent="0.25">
      <c r="A273" s="23" t="s">
        <v>47</v>
      </c>
      <c r="B273" s="22"/>
      <c r="C273" s="99" t="s">
        <v>46</v>
      </c>
      <c r="D273" s="99"/>
      <c r="E273" s="99"/>
      <c r="F273" s="99"/>
      <c r="G273" s="24">
        <v>1</v>
      </c>
      <c r="H273" s="25"/>
      <c r="J273" s="22"/>
    </row>
    <row r="274" spans="1:17" x14ac:dyDescent="0.25">
      <c r="A274" s="7" t="s">
        <v>48</v>
      </c>
      <c r="B274" s="21"/>
      <c r="C274" s="96"/>
      <c r="D274" s="96"/>
      <c r="E274" s="96"/>
      <c r="F274" s="26" t="s">
        <v>11</v>
      </c>
      <c r="G274" s="27">
        <f>ROUND(SUM(G273:G273), 0 )</f>
        <v>1</v>
      </c>
      <c r="H274" s="27" t="str">
        <f>IF(SUMPRODUCT(--(H273:H273&lt;&gt;""))&lt;&gt;0, ROUND(SUMIF(H273:H273,"",G273:G273) + SUM(H273:H273), 0 ), "")</f>
        <v/>
      </c>
      <c r="I274" s="28"/>
      <c r="J274" s="29">
        <f>IF(AND(G274= "",H274= ""), 0, ROUND(ROUND(I274, 2) * ROUND(IF(H274="",G274,H274),  0), 2))</f>
        <v>0</v>
      </c>
      <c r="K274" s="7"/>
      <c r="M274" s="30">
        <v>0.2</v>
      </c>
      <c r="Q274" s="7">
        <v>1527</v>
      </c>
    </row>
    <row r="275" spans="1:17" hidden="1" x14ac:dyDescent="0.25">
      <c r="A275" s="7" t="s">
        <v>50</v>
      </c>
    </row>
    <row r="276" spans="1:17" x14ac:dyDescent="0.25">
      <c r="A276" s="7" t="s">
        <v>38</v>
      </c>
      <c r="B276" s="22"/>
      <c r="C276" s="68"/>
      <c r="D276" s="68"/>
      <c r="E276" s="68"/>
      <c r="J276" s="22"/>
    </row>
    <row r="277" spans="1:17" ht="27.2" customHeight="1" x14ac:dyDescent="0.25">
      <c r="B277" s="22"/>
      <c r="C277" s="102" t="s">
        <v>137</v>
      </c>
      <c r="D277" s="103"/>
      <c r="E277" s="103"/>
      <c r="F277" s="100"/>
      <c r="G277" s="100"/>
      <c r="H277" s="100"/>
      <c r="I277" s="100"/>
      <c r="J277" s="101"/>
    </row>
    <row r="278" spans="1:17" x14ac:dyDescent="0.25">
      <c r="B278" s="22"/>
      <c r="C278" s="105"/>
      <c r="D278" s="50"/>
      <c r="E278" s="50"/>
      <c r="F278" s="50"/>
      <c r="G278" s="50"/>
      <c r="H278" s="50"/>
      <c r="I278" s="50"/>
      <c r="J278" s="104"/>
    </row>
    <row r="279" spans="1:17" x14ac:dyDescent="0.25">
      <c r="B279" s="22"/>
      <c r="C279" s="91" t="s">
        <v>67</v>
      </c>
      <c r="D279" s="92"/>
      <c r="E279" s="92"/>
      <c r="F279" s="89">
        <f>SUMIF(K234:K276, IF(K233="","",K233), J234:J276)</f>
        <v>0</v>
      </c>
      <c r="G279" s="89"/>
      <c r="H279" s="89"/>
      <c r="I279" s="89"/>
      <c r="J279" s="90"/>
    </row>
    <row r="280" spans="1:17" hidden="1" x14ac:dyDescent="0.25">
      <c r="B280" s="22"/>
      <c r="C280" s="94" t="s">
        <v>68</v>
      </c>
      <c r="D280" s="87"/>
      <c r="E280" s="87"/>
      <c r="F280" s="84">
        <f>ROUND(SUMIF(K234:K276, IF(K233="","",K233), J234:J276) * 0.2, 2)</f>
        <v>0</v>
      </c>
      <c r="G280" s="84"/>
      <c r="H280" s="84"/>
      <c r="I280" s="84"/>
      <c r="J280" s="93"/>
    </row>
    <row r="281" spans="1:17" hidden="1" x14ac:dyDescent="0.25">
      <c r="B281" s="22"/>
      <c r="C281" s="91" t="s">
        <v>69</v>
      </c>
      <c r="D281" s="92"/>
      <c r="E281" s="92"/>
      <c r="F281" s="89">
        <f>SUM(F279:F280)</f>
        <v>0</v>
      </c>
      <c r="G281" s="89"/>
      <c r="H281" s="89"/>
      <c r="I281" s="89"/>
      <c r="J281" s="90"/>
    </row>
    <row r="282" spans="1:17" ht="18.600000000000001" customHeight="1" x14ac:dyDescent="0.25">
      <c r="A282" s="7">
        <v>3</v>
      </c>
      <c r="B282" s="16">
        <v>6</v>
      </c>
      <c r="C282" s="106" t="s">
        <v>155</v>
      </c>
      <c r="D282" s="106"/>
      <c r="E282" s="106"/>
      <c r="F282" s="17"/>
      <c r="G282" s="17"/>
      <c r="H282" s="17"/>
      <c r="I282" s="17"/>
      <c r="J282" s="18"/>
      <c r="K282" s="7"/>
    </row>
    <row r="283" spans="1:17" ht="18" customHeight="1" x14ac:dyDescent="0.25">
      <c r="A283" s="7">
        <v>4</v>
      </c>
      <c r="B283" s="16" t="s">
        <v>156</v>
      </c>
      <c r="C283" s="97" t="s">
        <v>157</v>
      </c>
      <c r="D283" s="97"/>
      <c r="E283" s="97"/>
      <c r="F283" s="19"/>
      <c r="G283" s="19"/>
      <c r="H283" s="19"/>
      <c r="I283" s="19"/>
      <c r="J283" s="20"/>
      <c r="K283" s="7"/>
    </row>
    <row r="284" spans="1:17" hidden="1" x14ac:dyDescent="0.25">
      <c r="A284" s="7" t="s">
        <v>42</v>
      </c>
    </row>
    <row r="285" spans="1:17" x14ac:dyDescent="0.25">
      <c r="A285" s="7">
        <v>9</v>
      </c>
      <c r="B285" s="21" t="s">
        <v>158</v>
      </c>
      <c r="C285" s="98" t="s">
        <v>159</v>
      </c>
      <c r="D285" s="68"/>
      <c r="E285" s="68"/>
      <c r="F285" s="68"/>
      <c r="G285" s="68"/>
      <c r="H285" s="68"/>
      <c r="I285" s="68"/>
      <c r="J285" s="22"/>
    </row>
    <row r="286" spans="1:17" hidden="1" x14ac:dyDescent="0.25">
      <c r="A286" s="7" t="s">
        <v>44</v>
      </c>
    </row>
    <row r="287" spans="1:17" ht="45" hidden="1" x14ac:dyDescent="0.25">
      <c r="A287" s="7" t="s">
        <v>45</v>
      </c>
    </row>
    <row r="288" spans="1:17" x14ac:dyDescent="0.25">
      <c r="A288" s="23" t="s">
        <v>47</v>
      </c>
      <c r="B288" s="22"/>
      <c r="C288" s="99" t="s">
        <v>46</v>
      </c>
      <c r="D288" s="99"/>
      <c r="E288" s="99"/>
      <c r="F288" s="99"/>
      <c r="G288" s="31">
        <v>325</v>
      </c>
      <c r="H288" s="25"/>
      <c r="J288" s="22"/>
    </row>
    <row r="289" spans="1:17" x14ac:dyDescent="0.25">
      <c r="A289" s="7" t="s">
        <v>48</v>
      </c>
      <c r="B289" s="21"/>
      <c r="C289" s="96"/>
      <c r="D289" s="96"/>
      <c r="E289" s="96"/>
      <c r="F289" s="26" t="s">
        <v>10</v>
      </c>
      <c r="G289" s="32">
        <f>ROUND(SUM(G288:G288), 2 )</f>
        <v>325</v>
      </c>
      <c r="H289" s="32" t="str">
        <f>IF(SUMPRODUCT(--(H288:H288&lt;&gt;""))&lt;&gt;0, ROUND(SUMIF(H288:H288,"",G288:G288) + SUM(H288:H288), 2 ), "")</f>
        <v/>
      </c>
      <c r="I289" s="28"/>
      <c r="J289" s="29">
        <f>IF(AND(G289= "",H289= ""), 0, ROUND(ROUND(I289, 2) * ROUND(IF(H289="",G289,H289),  2), 2))</f>
        <v>0</v>
      </c>
      <c r="K289" s="7"/>
      <c r="M289" s="30">
        <v>0.2</v>
      </c>
      <c r="Q289" s="7">
        <v>1527</v>
      </c>
    </row>
    <row r="290" spans="1:17" x14ac:dyDescent="0.25">
      <c r="A290" s="7">
        <v>9</v>
      </c>
      <c r="B290" s="21" t="s">
        <v>160</v>
      </c>
      <c r="C290" s="98" t="s">
        <v>161</v>
      </c>
      <c r="D290" s="68"/>
      <c r="E290" s="68"/>
      <c r="F290" s="68"/>
      <c r="G290" s="68"/>
      <c r="H290" s="68"/>
      <c r="I290" s="68"/>
      <c r="J290" s="22"/>
    </row>
    <row r="291" spans="1:17" hidden="1" x14ac:dyDescent="0.25">
      <c r="A291" s="7" t="s">
        <v>44</v>
      </c>
    </row>
    <row r="292" spans="1:17" ht="45" hidden="1" x14ac:dyDescent="0.25">
      <c r="A292" s="7" t="s">
        <v>45</v>
      </c>
    </row>
    <row r="293" spans="1:17" x14ac:dyDescent="0.25">
      <c r="A293" s="23" t="s">
        <v>47</v>
      </c>
      <c r="B293" s="22"/>
      <c r="C293" s="99" t="s">
        <v>46</v>
      </c>
      <c r="D293" s="99"/>
      <c r="E293" s="99"/>
      <c r="F293" s="99"/>
      <c r="G293" s="31">
        <v>325</v>
      </c>
      <c r="H293" s="25"/>
      <c r="J293" s="22"/>
    </row>
    <row r="294" spans="1:17" x14ac:dyDescent="0.25">
      <c r="A294" s="7" t="s">
        <v>48</v>
      </c>
      <c r="B294" s="21"/>
      <c r="C294" s="96"/>
      <c r="D294" s="96"/>
      <c r="E294" s="96"/>
      <c r="F294" s="26" t="s">
        <v>10</v>
      </c>
      <c r="G294" s="32">
        <f>ROUND(SUM(G293:G293), 2 )</f>
        <v>325</v>
      </c>
      <c r="H294" s="32" t="str">
        <f>IF(SUMPRODUCT(--(H293:H293&lt;&gt;""))&lt;&gt;0, ROUND(SUMIF(H293:H293,"",G293:G293) + SUM(H293:H293), 2 ), "")</f>
        <v/>
      </c>
      <c r="I294" s="28"/>
      <c r="J294" s="29">
        <f>IF(AND(G294= "",H294= ""), 0, ROUND(ROUND(I294, 2) * ROUND(IF(H294="",G294,H294),  2), 2))</f>
        <v>0</v>
      </c>
      <c r="K294" s="7"/>
      <c r="M294" s="30">
        <v>0.2</v>
      </c>
      <c r="Q294" s="7">
        <v>1527</v>
      </c>
    </row>
    <row r="295" spans="1:17" hidden="1" x14ac:dyDescent="0.25">
      <c r="A295" s="7" t="s">
        <v>50</v>
      </c>
    </row>
    <row r="296" spans="1:17" ht="18" customHeight="1" x14ac:dyDescent="0.25">
      <c r="A296" s="7">
        <v>4</v>
      </c>
      <c r="B296" s="16" t="s">
        <v>162</v>
      </c>
      <c r="C296" s="97" t="s">
        <v>163</v>
      </c>
      <c r="D296" s="97"/>
      <c r="E296" s="97"/>
      <c r="F296" s="19"/>
      <c r="G296" s="19"/>
      <c r="H296" s="19"/>
      <c r="I296" s="19"/>
      <c r="J296" s="20"/>
      <c r="K296" s="7"/>
    </row>
    <row r="297" spans="1:17" hidden="1" x14ac:dyDescent="0.25">
      <c r="A297" s="7" t="s">
        <v>42</v>
      </c>
    </row>
    <row r="298" spans="1:17" x14ac:dyDescent="0.25">
      <c r="A298" s="7">
        <v>9</v>
      </c>
      <c r="B298" s="21" t="s">
        <v>164</v>
      </c>
      <c r="C298" s="98" t="s">
        <v>165</v>
      </c>
      <c r="D298" s="68"/>
      <c r="E298" s="68"/>
      <c r="F298" s="68"/>
      <c r="G298" s="68"/>
      <c r="H298" s="68"/>
      <c r="I298" s="68"/>
      <c r="J298" s="22"/>
    </row>
    <row r="299" spans="1:17" hidden="1" x14ac:dyDescent="0.25">
      <c r="A299" s="7" t="s">
        <v>44</v>
      </c>
    </row>
    <row r="300" spans="1:17" ht="45" hidden="1" x14ac:dyDescent="0.25">
      <c r="A300" s="7" t="s">
        <v>45</v>
      </c>
    </row>
    <row r="301" spans="1:17" x14ac:dyDescent="0.25">
      <c r="A301" s="23" t="s">
        <v>47</v>
      </c>
      <c r="B301" s="22"/>
      <c r="C301" s="99" t="s">
        <v>46</v>
      </c>
      <c r="D301" s="99"/>
      <c r="E301" s="99"/>
      <c r="F301" s="99"/>
      <c r="G301" s="24">
        <v>20</v>
      </c>
      <c r="H301" s="25"/>
      <c r="J301" s="22"/>
    </row>
    <row r="302" spans="1:17" x14ac:dyDescent="0.25">
      <c r="A302" s="7" t="s">
        <v>48</v>
      </c>
      <c r="B302" s="21"/>
      <c r="C302" s="96"/>
      <c r="D302" s="96"/>
      <c r="E302" s="96"/>
      <c r="F302" s="26" t="s">
        <v>166</v>
      </c>
      <c r="G302" s="27">
        <f>ROUND(SUM(G301:G301), 0 )</f>
        <v>20</v>
      </c>
      <c r="H302" s="27" t="str">
        <f>IF(SUMPRODUCT(--(H301:H301&lt;&gt;""))&lt;&gt;0, ROUND(SUMIF(H301:H301,"",G301:G301) + SUM(H301:H301), 0 ), "")</f>
        <v/>
      </c>
      <c r="I302" s="28"/>
      <c r="J302" s="29">
        <f>IF(AND(G302= "",H302= ""), 0, ROUND(ROUND(I302, 2) * ROUND(IF(H302="",G302,H302),  0), 2))</f>
        <v>0</v>
      </c>
      <c r="K302" s="7"/>
      <c r="M302" s="30">
        <v>0.2</v>
      </c>
      <c r="Q302" s="7">
        <v>1527</v>
      </c>
    </row>
    <row r="303" spans="1:17" x14ac:dyDescent="0.25">
      <c r="A303" s="7">
        <v>9</v>
      </c>
      <c r="B303" s="21" t="s">
        <v>167</v>
      </c>
      <c r="C303" s="98" t="s">
        <v>168</v>
      </c>
      <c r="D303" s="68"/>
      <c r="E303" s="68"/>
      <c r="F303" s="68"/>
      <c r="G303" s="68"/>
      <c r="H303" s="68"/>
      <c r="I303" s="68"/>
      <c r="J303" s="22"/>
    </row>
    <row r="304" spans="1:17" hidden="1" x14ac:dyDescent="0.25">
      <c r="A304" s="7" t="s">
        <v>44</v>
      </c>
    </row>
    <row r="305" spans="1:17" ht="45" hidden="1" x14ac:dyDescent="0.25">
      <c r="A305" s="7" t="s">
        <v>45</v>
      </c>
    </row>
    <row r="306" spans="1:17" x14ac:dyDescent="0.25">
      <c r="A306" s="23" t="s">
        <v>47</v>
      </c>
      <c r="B306" s="22"/>
      <c r="C306" s="99" t="s">
        <v>46</v>
      </c>
      <c r="D306" s="99"/>
      <c r="E306" s="99"/>
      <c r="F306" s="99"/>
      <c r="G306" s="24">
        <v>20</v>
      </c>
      <c r="H306" s="25"/>
      <c r="J306" s="22"/>
    </row>
    <row r="307" spans="1:17" x14ac:dyDescent="0.25">
      <c r="A307" s="7" t="s">
        <v>48</v>
      </c>
      <c r="B307" s="21"/>
      <c r="C307" s="96"/>
      <c r="D307" s="96"/>
      <c r="E307" s="96"/>
      <c r="F307" s="26" t="s">
        <v>166</v>
      </c>
      <c r="G307" s="27">
        <f>ROUND(SUM(G306:G306), 0 )</f>
        <v>20</v>
      </c>
      <c r="H307" s="27" t="str">
        <f>IF(SUMPRODUCT(--(H306:H306&lt;&gt;""))&lt;&gt;0, ROUND(SUMIF(H306:H306,"",G306:G306) + SUM(H306:H306), 0 ), "")</f>
        <v/>
      </c>
      <c r="I307" s="28"/>
      <c r="J307" s="29">
        <f>IF(AND(G307= "",H307= ""), 0, ROUND(ROUND(I307, 2) * ROUND(IF(H307="",G307,H307),  0), 2))</f>
        <v>0</v>
      </c>
      <c r="K307" s="7"/>
      <c r="M307" s="30">
        <v>0.2</v>
      </c>
      <c r="Q307" s="7">
        <v>1527</v>
      </c>
    </row>
    <row r="308" spans="1:17" hidden="1" x14ac:dyDescent="0.25">
      <c r="A308" s="7" t="s">
        <v>50</v>
      </c>
    </row>
    <row r="309" spans="1:17" ht="18" customHeight="1" x14ac:dyDescent="0.25">
      <c r="A309" s="7">
        <v>4</v>
      </c>
      <c r="B309" s="16" t="s">
        <v>169</v>
      </c>
      <c r="C309" s="97" t="s">
        <v>170</v>
      </c>
      <c r="D309" s="97"/>
      <c r="E309" s="97"/>
      <c r="F309" s="19"/>
      <c r="G309" s="19"/>
      <c r="H309" s="19"/>
      <c r="I309" s="19"/>
      <c r="J309" s="20"/>
      <c r="K309" s="7"/>
    </row>
    <row r="310" spans="1:17" hidden="1" x14ac:dyDescent="0.25">
      <c r="A310" s="7" t="s">
        <v>42</v>
      </c>
    </row>
    <row r="311" spans="1:17" x14ac:dyDescent="0.25">
      <c r="A311" s="7">
        <v>9</v>
      </c>
      <c r="B311" s="21" t="s">
        <v>171</v>
      </c>
      <c r="C311" s="98" t="s">
        <v>170</v>
      </c>
      <c r="D311" s="68"/>
      <c r="E311" s="68"/>
      <c r="F311" s="68"/>
      <c r="G311" s="68"/>
      <c r="H311" s="68"/>
      <c r="I311" s="68"/>
      <c r="J311" s="22"/>
    </row>
    <row r="312" spans="1:17" hidden="1" x14ac:dyDescent="0.25">
      <c r="A312" s="7" t="s">
        <v>44</v>
      </c>
    </row>
    <row r="313" spans="1:17" ht="45" hidden="1" x14ac:dyDescent="0.25">
      <c r="A313" s="7" t="s">
        <v>45</v>
      </c>
    </row>
    <row r="314" spans="1:17" x14ac:dyDescent="0.25">
      <c r="A314" s="23" t="s">
        <v>47</v>
      </c>
      <c r="B314" s="22"/>
      <c r="C314" s="99" t="s">
        <v>46</v>
      </c>
      <c r="D314" s="99"/>
      <c r="E314" s="99"/>
      <c r="F314" s="99"/>
      <c r="G314" s="24">
        <v>1</v>
      </c>
      <c r="H314" s="25"/>
      <c r="J314" s="22"/>
    </row>
    <row r="315" spans="1:17" x14ac:dyDescent="0.25">
      <c r="A315" s="7" t="s">
        <v>48</v>
      </c>
      <c r="B315" s="21"/>
      <c r="C315" s="96"/>
      <c r="D315" s="96"/>
      <c r="E315" s="96"/>
      <c r="F315" s="26" t="s">
        <v>49</v>
      </c>
      <c r="G315" s="27">
        <f>ROUND(SUM(G314:G314), 0 )</f>
        <v>1</v>
      </c>
      <c r="H315" s="27" t="str">
        <f>IF(SUMPRODUCT(--(H314:H314&lt;&gt;""))&lt;&gt;0, ROUND(SUMIF(H314:H314,"",G314:G314) + SUM(H314:H314), 0 ), "")</f>
        <v/>
      </c>
      <c r="I315" s="28"/>
      <c r="J315" s="29">
        <f>IF(AND(G315= "",H315= ""), 0, ROUND(ROUND(I315, 2) * ROUND(IF(H315="",G315,H315),  0), 2))</f>
        <v>0</v>
      </c>
      <c r="K315" s="7"/>
      <c r="M315" s="30">
        <v>0.2</v>
      </c>
      <c r="Q315" s="7">
        <v>1527</v>
      </c>
    </row>
    <row r="316" spans="1:17" hidden="1" x14ac:dyDescent="0.25">
      <c r="A316" s="7" t="s">
        <v>50</v>
      </c>
    </row>
    <row r="317" spans="1:17" x14ac:dyDescent="0.25">
      <c r="A317" s="7" t="s">
        <v>38</v>
      </c>
      <c r="B317" s="22"/>
      <c r="C317" s="68"/>
      <c r="D317" s="68"/>
      <c r="E317" s="68"/>
      <c r="J317" s="22"/>
    </row>
    <row r="318" spans="1:17" x14ac:dyDescent="0.25">
      <c r="B318" s="22"/>
      <c r="C318" s="102" t="s">
        <v>155</v>
      </c>
      <c r="D318" s="103"/>
      <c r="E318" s="103"/>
      <c r="F318" s="100"/>
      <c r="G318" s="100"/>
      <c r="H318" s="100"/>
      <c r="I318" s="100"/>
      <c r="J318" s="101"/>
    </row>
    <row r="319" spans="1:17" x14ac:dyDescent="0.25">
      <c r="B319" s="22"/>
      <c r="C319" s="105"/>
      <c r="D319" s="50"/>
      <c r="E319" s="50"/>
      <c r="F319" s="50"/>
      <c r="G319" s="50"/>
      <c r="H319" s="50"/>
      <c r="I319" s="50"/>
      <c r="J319" s="104"/>
    </row>
    <row r="320" spans="1:17" x14ac:dyDescent="0.25">
      <c r="B320" s="22"/>
      <c r="C320" s="91" t="s">
        <v>67</v>
      </c>
      <c r="D320" s="92"/>
      <c r="E320" s="92"/>
      <c r="F320" s="89">
        <f>SUMIF(K283:K317, IF(K282="","",K282), J283:J317)</f>
        <v>0</v>
      </c>
      <c r="G320" s="89"/>
      <c r="H320" s="89"/>
      <c r="I320" s="89"/>
      <c r="J320" s="90"/>
    </row>
    <row r="321" spans="2:17" hidden="1" x14ac:dyDescent="0.25">
      <c r="B321" s="22"/>
      <c r="C321" s="94" t="s">
        <v>68</v>
      </c>
      <c r="D321" s="87"/>
      <c r="E321" s="87"/>
      <c r="F321" s="84">
        <f>ROUND(SUMIF(K283:K317, IF(K282="","",K282), J283:J317) * 0.2, 2)</f>
        <v>0</v>
      </c>
      <c r="G321" s="84"/>
      <c r="H321" s="84"/>
      <c r="I321" s="84"/>
      <c r="J321" s="93"/>
    </row>
    <row r="322" spans="2:17" hidden="1" x14ac:dyDescent="0.25">
      <c r="B322" s="22"/>
      <c r="C322" s="91" t="s">
        <v>69</v>
      </c>
      <c r="D322" s="92"/>
      <c r="E322" s="92"/>
      <c r="F322" s="89">
        <f>SUM(F320:F321)</f>
        <v>0</v>
      </c>
      <c r="G322" s="89"/>
      <c r="H322" s="89"/>
      <c r="I322" s="89"/>
      <c r="J322" s="90"/>
    </row>
    <row r="323" spans="2:17" ht="37.15" customHeight="1" x14ac:dyDescent="0.25">
      <c r="B323" s="3"/>
      <c r="C323" s="95" t="s">
        <v>172</v>
      </c>
      <c r="D323" s="95"/>
      <c r="E323" s="95"/>
      <c r="F323" s="95"/>
      <c r="G323" s="95"/>
      <c r="H323" s="95"/>
      <c r="I323" s="95"/>
      <c r="J323" s="95"/>
    </row>
    <row r="325" spans="2:17" ht="15.75" x14ac:dyDescent="0.25">
      <c r="C325" s="88" t="s">
        <v>173</v>
      </c>
      <c r="D325" s="88"/>
      <c r="E325" s="88"/>
      <c r="F325" s="88"/>
      <c r="G325" s="88"/>
      <c r="H325" s="88"/>
      <c r="I325" s="88"/>
      <c r="J325" s="88"/>
    </row>
    <row r="326" spans="2:17" x14ac:dyDescent="0.25">
      <c r="C326" s="86" t="s">
        <v>174</v>
      </c>
      <c r="D326" s="87"/>
      <c r="E326" s="87"/>
      <c r="F326" s="84">
        <f>SUMPRODUCT((K5:K323=K4)*(Q5:Q323=Q326)*(J5:J323))</f>
        <v>0</v>
      </c>
      <c r="G326" s="85"/>
      <c r="H326" s="85"/>
      <c r="I326" s="85"/>
      <c r="J326" s="85"/>
      <c r="Q326" s="7">
        <v>1527</v>
      </c>
    </row>
    <row r="327" spans="2:17" ht="16.899999999999999" customHeight="1" x14ac:dyDescent="0.25">
      <c r="C327" s="86" t="s">
        <v>175</v>
      </c>
      <c r="D327" s="87"/>
      <c r="E327" s="87"/>
      <c r="F327" s="84">
        <f>SUMPRODUCT((K5:K323=K4)*(Q5:Q323=Q327)*(J5:J323))</f>
        <v>0</v>
      </c>
      <c r="G327" s="85"/>
      <c r="H327" s="85"/>
      <c r="I327" s="85"/>
      <c r="J327" s="85"/>
      <c r="Q327" s="7">
        <v>1318</v>
      </c>
    </row>
    <row r="329" spans="2:17" ht="15.75" x14ac:dyDescent="0.25">
      <c r="C329" s="88" t="s">
        <v>176</v>
      </c>
      <c r="D329" s="88"/>
      <c r="E329" s="88"/>
      <c r="F329" s="88"/>
      <c r="G329" s="88"/>
      <c r="H329" s="88"/>
      <c r="I329" s="88"/>
      <c r="J329" s="88"/>
    </row>
    <row r="330" spans="2:17" ht="16.899999999999999" customHeight="1" x14ac:dyDescent="0.25">
      <c r="C330" s="73" t="s">
        <v>177</v>
      </c>
      <c r="D330" s="74"/>
      <c r="E330" s="74"/>
      <c r="F330" s="72">
        <f>SUMIF(K14:K53, "", J14:J53)</f>
        <v>0</v>
      </c>
      <c r="G330" s="72"/>
      <c r="H330" s="72"/>
      <c r="I330" s="72"/>
      <c r="J330" s="72"/>
    </row>
    <row r="331" spans="2:17" ht="16.899999999999999" customHeight="1" x14ac:dyDescent="0.25">
      <c r="C331" s="73" t="s">
        <v>178</v>
      </c>
      <c r="D331" s="74"/>
      <c r="E331" s="74"/>
      <c r="F331" s="72">
        <f>SUMIF(K69:K128, "", J69:J128)</f>
        <v>0</v>
      </c>
      <c r="G331" s="72"/>
      <c r="H331" s="72"/>
      <c r="I331" s="72"/>
      <c r="J331" s="72"/>
    </row>
    <row r="332" spans="2:17" ht="16.899999999999999" customHeight="1" x14ac:dyDescent="0.25">
      <c r="C332" s="73" t="s">
        <v>179</v>
      </c>
      <c r="D332" s="74"/>
      <c r="E332" s="74"/>
      <c r="F332" s="72">
        <f>SUMIF(K145:K225, "", J145:J225)</f>
        <v>0</v>
      </c>
      <c r="G332" s="72"/>
      <c r="H332" s="72"/>
      <c r="I332" s="72"/>
      <c r="J332" s="72"/>
    </row>
    <row r="333" spans="2:17" ht="33.75" customHeight="1" x14ac:dyDescent="0.25">
      <c r="C333" s="73" t="s">
        <v>180</v>
      </c>
      <c r="D333" s="74"/>
      <c r="E333" s="74"/>
      <c r="F333" s="72">
        <f>SUMIF(K240:K274, "", J240:J274)</f>
        <v>0</v>
      </c>
      <c r="G333" s="72"/>
      <c r="H333" s="72"/>
      <c r="I333" s="72"/>
      <c r="J333" s="72"/>
    </row>
    <row r="334" spans="2:17" ht="16.899999999999999" customHeight="1" x14ac:dyDescent="0.25">
      <c r="C334" s="73" t="s">
        <v>181</v>
      </c>
      <c r="D334" s="74"/>
      <c r="E334" s="74"/>
      <c r="F334" s="72">
        <f>SUMIF(K289:K315, "", J289:J315)</f>
        <v>0</v>
      </c>
      <c r="G334" s="72"/>
      <c r="H334" s="72"/>
      <c r="I334" s="72"/>
      <c r="J334" s="72"/>
    </row>
    <row r="335" spans="2:17" x14ac:dyDescent="0.25">
      <c r="C335" s="75" t="s">
        <v>182</v>
      </c>
      <c r="D335" s="76"/>
      <c r="E335" s="76"/>
      <c r="F335" s="36"/>
      <c r="G335" s="36"/>
      <c r="H335" s="36"/>
      <c r="I335" s="36"/>
      <c r="J335" s="37"/>
    </row>
    <row r="336" spans="2:17" x14ac:dyDescent="0.25">
      <c r="C336" s="77"/>
      <c r="D336" s="78"/>
      <c r="E336" s="78"/>
      <c r="F336" s="78"/>
      <c r="G336" s="78"/>
      <c r="H336" s="78"/>
      <c r="I336" s="78"/>
      <c r="J336" s="79"/>
    </row>
    <row r="337" spans="1:10" x14ac:dyDescent="0.25">
      <c r="A337" s="23"/>
      <c r="C337" s="80" t="s">
        <v>67</v>
      </c>
      <c r="D337" s="50"/>
      <c r="E337" s="50"/>
      <c r="F337" s="81">
        <f>SUMIF(K5:K323, IF(K4="","",K4), J5:J323)</f>
        <v>0</v>
      </c>
      <c r="G337" s="82"/>
      <c r="H337" s="82"/>
      <c r="I337" s="82"/>
      <c r="J337" s="83"/>
    </row>
    <row r="338" spans="1:10" x14ac:dyDescent="0.25">
      <c r="A338" s="23"/>
      <c r="C338" s="80" t="s">
        <v>68</v>
      </c>
      <c r="D338" s="50"/>
      <c r="E338" s="50"/>
      <c r="F338" s="81">
        <f>ROUND(SUMIF(K5:K323, IF(K4="","",K4), J5:J323) * 0.2, 2)</f>
        <v>0</v>
      </c>
      <c r="G338" s="82"/>
      <c r="H338" s="82"/>
      <c r="I338" s="82"/>
      <c r="J338" s="83"/>
    </row>
    <row r="339" spans="1:10" x14ac:dyDescent="0.25">
      <c r="C339" s="62" t="s">
        <v>69</v>
      </c>
      <c r="D339" s="63"/>
      <c r="E339" s="63"/>
      <c r="F339" s="64">
        <f>SUM(F337:F338)</f>
        <v>0</v>
      </c>
      <c r="G339" s="65"/>
      <c r="H339" s="65"/>
      <c r="I339" s="65"/>
      <c r="J339" s="66"/>
    </row>
    <row r="340" spans="1:10" x14ac:dyDescent="0.25">
      <c r="C340" s="67"/>
      <c r="D340" s="68"/>
      <c r="E340" s="68"/>
      <c r="F340" s="68"/>
      <c r="G340" s="68"/>
      <c r="H340" s="68"/>
      <c r="I340" s="68"/>
      <c r="J340" s="68"/>
    </row>
    <row r="341" spans="1:10" x14ac:dyDescent="0.25">
      <c r="C341" s="69" t="s">
        <v>183</v>
      </c>
      <c r="D341" s="68"/>
      <c r="E341" s="68"/>
      <c r="F341" s="68"/>
      <c r="G341" s="68"/>
      <c r="H341" s="68"/>
      <c r="I341" s="68"/>
      <c r="J341" s="68"/>
    </row>
    <row r="342" spans="1:10" x14ac:dyDescent="0.25">
      <c r="C342" s="63" t="str">
        <f>IF(Paramètres!AA2&lt;&gt;"",Paramètres!AA2,"")</f>
        <v xml:space="preserve">Zéro euro </v>
      </c>
      <c r="D342" s="63"/>
      <c r="E342" s="63"/>
      <c r="F342" s="63"/>
      <c r="G342" s="63"/>
      <c r="H342" s="63"/>
      <c r="I342" s="63"/>
      <c r="J342" s="63"/>
    </row>
    <row r="343" spans="1:10" x14ac:dyDescent="0.25">
      <c r="C343" s="63"/>
      <c r="D343" s="63"/>
      <c r="E343" s="63"/>
      <c r="F343" s="63"/>
      <c r="G343" s="63"/>
      <c r="H343" s="63"/>
      <c r="I343" s="63"/>
      <c r="J343" s="63"/>
    </row>
    <row r="344" spans="1:10" ht="56.65" customHeight="1" x14ac:dyDescent="0.25">
      <c r="F344" s="70" t="s">
        <v>184</v>
      </c>
      <c r="G344" s="70"/>
      <c r="H344" s="70"/>
      <c r="I344" s="70"/>
      <c r="J344" s="70"/>
    </row>
    <row r="346" spans="1:10" ht="85.15" customHeight="1" x14ac:dyDescent="0.25">
      <c r="C346" s="71" t="s">
        <v>185</v>
      </c>
      <c r="D346" s="71"/>
      <c r="F346" s="71" t="s">
        <v>186</v>
      </c>
      <c r="G346" s="71"/>
      <c r="H346" s="71"/>
      <c r="I346" s="71"/>
      <c r="J346" s="71"/>
    </row>
    <row r="347" spans="1:10" x14ac:dyDescent="0.25">
      <c r="C347" s="61"/>
      <c r="D347" s="61"/>
      <c r="E347" s="61"/>
      <c r="F347" s="61"/>
      <c r="G347" s="61"/>
      <c r="H347" s="61"/>
      <c r="I347" s="61"/>
      <c r="J347" s="61"/>
    </row>
  </sheetData>
  <sheetProtection password="E95E" sheet="1" objects="1" selectLockedCells="1"/>
  <mergeCells count="239">
    <mergeCell ref="C3:E3"/>
    <mergeCell ref="C4:E4"/>
    <mergeCell ref="C7:E7"/>
    <mergeCell ref="C8:E8"/>
    <mergeCell ref="C10:I10"/>
    <mergeCell ref="C13:F13"/>
    <mergeCell ref="C14:E14"/>
    <mergeCell ref="C16:E16"/>
    <mergeCell ref="C18:I18"/>
    <mergeCell ref="C21:F21"/>
    <mergeCell ref="C22:E22"/>
    <mergeCell ref="C23:I23"/>
    <mergeCell ref="C26:F26"/>
    <mergeCell ref="C27:E27"/>
    <mergeCell ref="C28:I28"/>
    <mergeCell ref="C31:F31"/>
    <mergeCell ref="C32:E32"/>
    <mergeCell ref="C34:E34"/>
    <mergeCell ref="C36:I36"/>
    <mergeCell ref="C39:F39"/>
    <mergeCell ref="C40:E40"/>
    <mergeCell ref="C42:E42"/>
    <mergeCell ref="C44:I44"/>
    <mergeCell ref="C47:F47"/>
    <mergeCell ref="C48:E48"/>
    <mergeCell ref="C49:I49"/>
    <mergeCell ref="C52:F52"/>
    <mergeCell ref="C53:E53"/>
    <mergeCell ref="C55:E55"/>
    <mergeCell ref="F56:J56"/>
    <mergeCell ref="C56:E56"/>
    <mergeCell ref="F57:J57"/>
    <mergeCell ref="C57:E57"/>
    <mergeCell ref="F58:J58"/>
    <mergeCell ref="C58:E58"/>
    <mergeCell ref="F59:J59"/>
    <mergeCell ref="C59:E59"/>
    <mergeCell ref="F60:J60"/>
    <mergeCell ref="C60:E60"/>
    <mergeCell ref="C61:E61"/>
    <mergeCell ref="C62:E62"/>
    <mergeCell ref="C64:I64"/>
    <mergeCell ref="C68:F68"/>
    <mergeCell ref="C69:E69"/>
    <mergeCell ref="C70:I70"/>
    <mergeCell ref="C74:F74"/>
    <mergeCell ref="C75:E75"/>
    <mergeCell ref="C77:E77"/>
    <mergeCell ref="C79:I79"/>
    <mergeCell ref="C82:F82"/>
    <mergeCell ref="C83:E83"/>
    <mergeCell ref="C84:I84"/>
    <mergeCell ref="C87:F87"/>
    <mergeCell ref="C88:E88"/>
    <mergeCell ref="C89:I89"/>
    <mergeCell ref="C92:F92"/>
    <mergeCell ref="C93:E93"/>
    <mergeCell ref="C95:E95"/>
    <mergeCell ref="C97:I97"/>
    <mergeCell ref="C100:F100"/>
    <mergeCell ref="C101:E101"/>
    <mergeCell ref="C102:I102"/>
    <mergeCell ref="C105:F105"/>
    <mergeCell ref="C106:E106"/>
    <mergeCell ref="C108:E108"/>
    <mergeCell ref="C110:I110"/>
    <mergeCell ref="C113:F113"/>
    <mergeCell ref="C114:E114"/>
    <mergeCell ref="C115:I115"/>
    <mergeCell ref="C118:F118"/>
    <mergeCell ref="C119:E119"/>
    <mergeCell ref="C121:E121"/>
    <mergeCell ref="C123:I123"/>
    <mergeCell ref="C127:F127"/>
    <mergeCell ref="C128:E128"/>
    <mergeCell ref="C130:E130"/>
    <mergeCell ref="F131:J131"/>
    <mergeCell ref="C131:E131"/>
    <mergeCell ref="F132:J132"/>
    <mergeCell ref="C132:E132"/>
    <mergeCell ref="F133:J133"/>
    <mergeCell ref="C133:E133"/>
    <mergeCell ref="F134:J134"/>
    <mergeCell ref="C134:E134"/>
    <mergeCell ref="F135:J135"/>
    <mergeCell ref="C135:E135"/>
    <mergeCell ref="C136:E136"/>
    <mergeCell ref="C137:E137"/>
    <mergeCell ref="C141:I141"/>
    <mergeCell ref="C144:F144"/>
    <mergeCell ref="C145:E145"/>
    <mergeCell ref="C146:I146"/>
    <mergeCell ref="C149:F149"/>
    <mergeCell ref="C150:E150"/>
    <mergeCell ref="C151:I151"/>
    <mergeCell ref="C154:F154"/>
    <mergeCell ref="C155:E155"/>
    <mergeCell ref="C157:E157"/>
    <mergeCell ref="C159:I159"/>
    <mergeCell ref="C162:F162"/>
    <mergeCell ref="C163:E163"/>
    <mergeCell ref="C165:E165"/>
    <mergeCell ref="C167:I167"/>
    <mergeCell ref="C172:F172"/>
    <mergeCell ref="C173:E173"/>
    <mergeCell ref="C175:E175"/>
    <mergeCell ref="C177:I177"/>
    <mergeCell ref="C182:F182"/>
    <mergeCell ref="C183:E183"/>
    <mergeCell ref="C185:E185"/>
    <mergeCell ref="C187:I187"/>
    <mergeCell ref="C190:F190"/>
    <mergeCell ref="C191:E191"/>
    <mergeCell ref="C193:E193"/>
    <mergeCell ref="C195:I195"/>
    <mergeCell ref="C198:F198"/>
    <mergeCell ref="C199:E199"/>
    <mergeCell ref="C200:I200"/>
    <mergeCell ref="C203:F203"/>
    <mergeCell ref="C204:E204"/>
    <mergeCell ref="C206:E206"/>
    <mergeCell ref="C208:I208"/>
    <mergeCell ref="C211:F211"/>
    <mergeCell ref="C212:E212"/>
    <mergeCell ref="C213:I213"/>
    <mergeCell ref="C216:F216"/>
    <mergeCell ref="C217:E217"/>
    <mergeCell ref="C219:E219"/>
    <mergeCell ref="C221:I221"/>
    <mergeCell ref="C224:F224"/>
    <mergeCell ref="C225:E225"/>
    <mergeCell ref="C227:E227"/>
    <mergeCell ref="F228:J228"/>
    <mergeCell ref="C228:E228"/>
    <mergeCell ref="F229:J229"/>
    <mergeCell ref="C229:E229"/>
    <mergeCell ref="F230:J230"/>
    <mergeCell ref="C230:E230"/>
    <mergeCell ref="F231:J231"/>
    <mergeCell ref="C231:E231"/>
    <mergeCell ref="F232:J232"/>
    <mergeCell ref="C232:E232"/>
    <mergeCell ref="C233:E233"/>
    <mergeCell ref="C234:E234"/>
    <mergeCell ref="C236:I236"/>
    <mergeCell ref="C239:F239"/>
    <mergeCell ref="C240:E240"/>
    <mergeCell ref="C242:E242"/>
    <mergeCell ref="C244:I244"/>
    <mergeCell ref="C247:F247"/>
    <mergeCell ref="C248:E248"/>
    <mergeCell ref="C250:E250"/>
    <mergeCell ref="C252:I252"/>
    <mergeCell ref="C255:F255"/>
    <mergeCell ref="C256:E256"/>
    <mergeCell ref="C258:E258"/>
    <mergeCell ref="C260:I260"/>
    <mergeCell ref="C263:F263"/>
    <mergeCell ref="C264:E264"/>
    <mergeCell ref="C265:I265"/>
    <mergeCell ref="C268:F268"/>
    <mergeCell ref="C269:E269"/>
    <mergeCell ref="C270:I270"/>
    <mergeCell ref="C273:F273"/>
    <mergeCell ref="C274:E274"/>
    <mergeCell ref="C276:E276"/>
    <mergeCell ref="F277:J277"/>
    <mergeCell ref="C277:E277"/>
    <mergeCell ref="F278:J278"/>
    <mergeCell ref="C278:E278"/>
    <mergeCell ref="F279:J279"/>
    <mergeCell ref="C279:E279"/>
    <mergeCell ref="F280:J280"/>
    <mergeCell ref="C280:E280"/>
    <mergeCell ref="F281:J281"/>
    <mergeCell ref="C281:E281"/>
    <mergeCell ref="C282:E282"/>
    <mergeCell ref="C283:E283"/>
    <mergeCell ref="C285:I285"/>
    <mergeCell ref="C288:F288"/>
    <mergeCell ref="C289:E289"/>
    <mergeCell ref="C290:I290"/>
    <mergeCell ref="C293:F293"/>
    <mergeCell ref="C294:E294"/>
    <mergeCell ref="C296:E296"/>
    <mergeCell ref="C298:I298"/>
    <mergeCell ref="C301:F301"/>
    <mergeCell ref="C302:E302"/>
    <mergeCell ref="C303:I303"/>
    <mergeCell ref="C306:F306"/>
    <mergeCell ref="C307:E307"/>
    <mergeCell ref="C309:E309"/>
    <mergeCell ref="C311:I311"/>
    <mergeCell ref="C314:F314"/>
    <mergeCell ref="C315:E315"/>
    <mergeCell ref="C317:E317"/>
    <mergeCell ref="F318:J318"/>
    <mergeCell ref="C318:E318"/>
    <mergeCell ref="F319:J319"/>
    <mergeCell ref="C319:E319"/>
    <mergeCell ref="F320:J320"/>
    <mergeCell ref="C320:E320"/>
    <mergeCell ref="F321:J321"/>
    <mergeCell ref="C321:E321"/>
    <mergeCell ref="F322:J322"/>
    <mergeCell ref="C322:E322"/>
    <mergeCell ref="C323:J323"/>
    <mergeCell ref="C325:J325"/>
    <mergeCell ref="F326:J326"/>
    <mergeCell ref="C326:E326"/>
    <mergeCell ref="F327:J327"/>
    <mergeCell ref="C327:E327"/>
    <mergeCell ref="C329:J329"/>
    <mergeCell ref="F330:J330"/>
    <mergeCell ref="C330:E330"/>
    <mergeCell ref="F331:J331"/>
    <mergeCell ref="C331:E331"/>
    <mergeCell ref="F332:J332"/>
    <mergeCell ref="C332:E332"/>
    <mergeCell ref="F333:J333"/>
    <mergeCell ref="C333:E333"/>
    <mergeCell ref="F334:J334"/>
    <mergeCell ref="C334:E334"/>
    <mergeCell ref="C335:E335"/>
    <mergeCell ref="C336:J336"/>
    <mergeCell ref="C337:E337"/>
    <mergeCell ref="F337:J337"/>
    <mergeCell ref="C338:E338"/>
    <mergeCell ref="F338:J338"/>
    <mergeCell ref="C347:J347"/>
    <mergeCell ref="C339:E339"/>
    <mergeCell ref="F339:J339"/>
    <mergeCell ref="C340:J340"/>
    <mergeCell ref="C341:J341"/>
    <mergeCell ref="C342:J342"/>
    <mergeCell ref="C343:J343"/>
    <mergeCell ref="F344:J344"/>
    <mergeCell ref="C346:D346"/>
    <mergeCell ref="F346:J346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 Z-25013 - SENS - PALAIS ARCHIÉPISCOPAL - AILE DES ÉCURIES - Restauration du clos et du couvert
 89100 SENS&amp;RDCE  
DPGF - Lot n°3 CHARPENTE - COUVERTURE</oddHeader>
    <oddFooter>&amp;L 2BDM Architectes F. DIDIER ACMH&amp;RPage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554687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3" t="s">
        <v>187</v>
      </c>
      <c r="AA1" s="7">
        <f>IF(DPGF!F339&lt;&gt;"",DPGF!F339,"0")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9" t="s">
        <v>188</v>
      </c>
      <c r="B3" s="38" t="s">
        <v>189</v>
      </c>
      <c r="C3" s="109" t="s">
        <v>214</v>
      </c>
      <c r="D3" s="109"/>
      <c r="E3" s="109"/>
      <c r="F3" s="109"/>
      <c r="G3" s="109"/>
      <c r="H3" s="109"/>
      <c r="I3" s="109"/>
      <c r="J3" s="109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9" t="s">
        <v>190</v>
      </c>
      <c r="B5" s="38" t="s">
        <v>191</v>
      </c>
      <c r="C5" s="109" t="s">
        <v>215</v>
      </c>
      <c r="D5" s="109"/>
      <c r="E5" s="109"/>
      <c r="F5" s="109"/>
      <c r="G5" s="109"/>
      <c r="H5" s="109"/>
      <c r="I5" s="109"/>
      <c r="J5" s="109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9" t="s">
        <v>200</v>
      </c>
      <c r="B7" s="38" t="s">
        <v>201</v>
      </c>
      <c r="C7" s="40" t="s">
        <v>216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9" t="s">
        <v>202</v>
      </c>
      <c r="B9" s="38" t="s">
        <v>203</v>
      </c>
      <c r="C9" s="40" t="s">
        <v>36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9" t="s">
        <v>192</v>
      </c>
      <c r="B11" s="38" t="s">
        <v>193</v>
      </c>
      <c r="C11" s="109" t="s">
        <v>37</v>
      </c>
      <c r="D11" s="109"/>
      <c r="E11" s="109"/>
      <c r="F11" s="109"/>
      <c r="G11" s="109"/>
      <c r="H11" s="109"/>
      <c r="I11" s="109"/>
      <c r="J11" s="109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9" t="s">
        <v>204</v>
      </c>
      <c r="B13" s="38" t="s">
        <v>205</v>
      </c>
      <c r="C13" s="40" t="s">
        <v>217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9" t="s">
        <v>206</v>
      </c>
      <c r="B15" s="38" t="s">
        <v>207</v>
      </c>
      <c r="C15" s="40" t="s">
        <v>218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9" t="s">
        <v>208</v>
      </c>
      <c r="B17" s="38" t="s">
        <v>209</v>
      </c>
      <c r="C17" s="40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41">
        <v>0.2</v>
      </c>
      <c r="E19" s="42" t="s">
        <v>210</v>
      </c>
      <c r="AA19" s="7">
        <f>INT((AA5-AA18*100)/10)</f>
        <v>0</v>
      </c>
    </row>
    <row r="20" spans="1:27" ht="12.75" customHeight="1" x14ac:dyDescent="0.25">
      <c r="C20" s="43">
        <v>5.5E-2</v>
      </c>
      <c r="E20" s="42" t="s">
        <v>211</v>
      </c>
      <c r="AA20" s="7">
        <f>AA5-AA18*100-AA19*10</f>
        <v>0</v>
      </c>
    </row>
    <row r="21" spans="1:27" ht="12.75" customHeight="1" x14ac:dyDescent="0.25">
      <c r="C21" s="43">
        <v>0</v>
      </c>
      <c r="E21" s="42" t="s">
        <v>212</v>
      </c>
      <c r="AA21" s="7">
        <f>INT(AA6/10)</f>
        <v>0</v>
      </c>
    </row>
    <row r="22" spans="1:27" ht="12.75" customHeight="1" x14ac:dyDescent="0.25">
      <c r="C22" s="44">
        <v>0</v>
      </c>
      <c r="E22" s="42" t="s">
        <v>213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9" t="s">
        <v>194</v>
      </c>
      <c r="B24" s="38" t="s">
        <v>195</v>
      </c>
      <c r="C24" s="109"/>
      <c r="D24" s="109"/>
      <c r="E24" s="109"/>
      <c r="F24" s="109"/>
      <c r="G24" s="109"/>
      <c r="H24" s="109"/>
      <c r="I24" s="109"/>
      <c r="J24" s="109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9" t="s">
        <v>196</v>
      </c>
      <c r="B26" s="38" t="s">
        <v>197</v>
      </c>
      <c r="C26" s="109" t="s">
        <v>219</v>
      </c>
      <c r="D26" s="109"/>
      <c r="E26" s="109"/>
      <c r="F26" s="109"/>
      <c r="G26" s="109"/>
      <c r="H26" s="109"/>
      <c r="I26" s="109"/>
      <c r="J26" s="109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9" t="s">
        <v>198</v>
      </c>
      <c r="B28" s="38" t="s">
        <v>199</v>
      </c>
      <c r="C28" s="109"/>
      <c r="D28" s="109"/>
      <c r="E28" s="109"/>
      <c r="F28" s="109"/>
      <c r="G28" s="109"/>
      <c r="H28" s="109"/>
      <c r="I28" s="109"/>
      <c r="J28" s="109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8.85546875" defaultRowHeight="15" x14ac:dyDescent="0.25"/>
  <cols>
    <col min="1" max="1" width="24.7109375" customWidth="1"/>
  </cols>
  <sheetData>
    <row r="1" spans="1:3" x14ac:dyDescent="0.25">
      <c r="A1" s="7" t="s">
        <v>220</v>
      </c>
      <c r="B1" s="7" t="s">
        <v>221</v>
      </c>
    </row>
    <row r="2" spans="1:3" x14ac:dyDescent="0.25">
      <c r="A2" s="7" t="s">
        <v>222</v>
      </c>
      <c r="B2" s="7" t="s">
        <v>214</v>
      </c>
    </row>
    <row r="3" spans="1:3" x14ac:dyDescent="0.25">
      <c r="A3" s="7" t="s">
        <v>223</v>
      </c>
      <c r="B3" s="7">
        <v>1</v>
      </c>
    </row>
    <row r="4" spans="1:3" x14ac:dyDescent="0.25">
      <c r="A4" s="7" t="s">
        <v>224</v>
      </c>
      <c r="B4" s="7">
        <v>0</v>
      </c>
    </row>
    <row r="5" spans="1:3" x14ac:dyDescent="0.25">
      <c r="A5" s="7" t="s">
        <v>225</v>
      </c>
      <c r="B5" s="7">
        <v>0</v>
      </c>
    </row>
    <row r="6" spans="1:3" x14ac:dyDescent="0.25">
      <c r="A6" s="7" t="s">
        <v>226</v>
      </c>
      <c r="B6" s="7">
        <v>1</v>
      </c>
    </row>
    <row r="7" spans="1:3" x14ac:dyDescent="0.25">
      <c r="A7" s="7" t="s">
        <v>227</v>
      </c>
      <c r="B7" s="7">
        <v>0</v>
      </c>
    </row>
    <row r="8" spans="1:3" x14ac:dyDescent="0.25">
      <c r="A8" s="7" t="s">
        <v>228</v>
      </c>
      <c r="B8" s="7">
        <v>0</v>
      </c>
    </row>
    <row r="9" spans="1:3" x14ac:dyDescent="0.25">
      <c r="A9" s="7" t="s">
        <v>229</v>
      </c>
      <c r="B9" s="7">
        <v>1</v>
      </c>
    </row>
    <row r="10" spans="1:3" x14ac:dyDescent="0.25">
      <c r="A10" s="7" t="s">
        <v>230</v>
      </c>
      <c r="C10" s="7" t="s">
        <v>231</v>
      </c>
    </row>
    <row r="11" spans="1:3" x14ac:dyDescent="0.25">
      <c r="A11" s="7" t="s">
        <v>232</v>
      </c>
      <c r="B11" s="7">
        <v>0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554687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12" t="s">
        <v>233</v>
      </c>
      <c r="C2" s="112"/>
      <c r="D2" s="112"/>
      <c r="E2" s="112"/>
      <c r="F2" s="112"/>
      <c r="G2" s="112"/>
      <c r="H2" s="112"/>
      <c r="I2" s="112"/>
      <c r="J2" s="112"/>
    </row>
    <row r="4" spans="1:10" ht="12.75" customHeight="1" x14ac:dyDescent="0.25">
      <c r="A4" s="39" t="s">
        <v>188</v>
      </c>
      <c r="B4" s="38" t="s">
        <v>234</v>
      </c>
      <c r="C4" s="111"/>
      <c r="D4" s="111"/>
      <c r="E4" s="111"/>
      <c r="F4" s="111"/>
      <c r="G4" s="111"/>
      <c r="H4" s="111"/>
      <c r="I4" s="111"/>
      <c r="J4" s="111"/>
    </row>
    <row r="6" spans="1:10" ht="12.75" customHeight="1" x14ac:dyDescent="0.25">
      <c r="A6" s="39" t="s">
        <v>190</v>
      </c>
      <c r="B6" s="38" t="s">
        <v>235</v>
      </c>
      <c r="C6" s="111"/>
      <c r="D6" s="111"/>
      <c r="E6" s="111"/>
      <c r="F6" s="111"/>
      <c r="G6" s="111"/>
      <c r="H6" s="111"/>
      <c r="I6" s="111"/>
      <c r="J6" s="111"/>
    </row>
    <row r="8" spans="1:10" ht="12.75" customHeight="1" x14ac:dyDescent="0.25">
      <c r="A8" s="39" t="s">
        <v>200</v>
      </c>
      <c r="B8" s="38" t="s">
        <v>236</v>
      </c>
      <c r="C8" s="111"/>
      <c r="D8" s="111"/>
      <c r="E8" s="111"/>
      <c r="F8" s="111"/>
      <c r="G8" s="111"/>
      <c r="H8" s="111"/>
      <c r="I8" s="111"/>
      <c r="J8" s="111"/>
    </row>
    <row r="10" spans="1:10" ht="12.75" customHeight="1" x14ac:dyDescent="0.25">
      <c r="A10" s="39" t="s">
        <v>202</v>
      </c>
      <c r="B10" s="38" t="s">
        <v>237</v>
      </c>
      <c r="C10" s="113"/>
      <c r="D10" s="113"/>
      <c r="E10" s="113"/>
      <c r="F10" s="113"/>
      <c r="G10" s="113"/>
      <c r="H10" s="113"/>
      <c r="I10" s="113"/>
      <c r="J10" s="113"/>
    </row>
    <row r="12" spans="1:10" ht="12.75" customHeight="1" x14ac:dyDescent="0.25">
      <c r="A12" s="39" t="s">
        <v>192</v>
      </c>
      <c r="B12" s="38" t="s">
        <v>238</v>
      </c>
      <c r="C12" s="111"/>
      <c r="D12" s="111"/>
      <c r="E12" s="111"/>
      <c r="F12" s="111"/>
      <c r="G12" s="111"/>
      <c r="H12" s="111"/>
      <c r="I12" s="111"/>
      <c r="J12" s="111"/>
    </row>
    <row r="14" spans="1:10" ht="12.75" customHeight="1" x14ac:dyDescent="0.25">
      <c r="A14" s="39" t="s">
        <v>204</v>
      </c>
      <c r="B14" s="38" t="s">
        <v>239</v>
      </c>
      <c r="C14" s="111"/>
      <c r="D14" s="111"/>
      <c r="E14" s="111"/>
      <c r="F14" s="111"/>
      <c r="G14" s="111"/>
      <c r="H14" s="111"/>
      <c r="I14" s="111"/>
      <c r="J14" s="111"/>
    </row>
    <row r="16" spans="1:10" ht="12.75" customHeight="1" x14ac:dyDescent="0.25">
      <c r="A16" s="39" t="s">
        <v>206</v>
      </c>
      <c r="B16" s="38" t="s">
        <v>240</v>
      </c>
      <c r="C16" s="111"/>
      <c r="D16" s="111"/>
      <c r="E16" s="111"/>
      <c r="F16" s="111"/>
      <c r="G16" s="111"/>
      <c r="H16" s="111"/>
      <c r="I16" s="111"/>
      <c r="J16" s="111"/>
    </row>
    <row r="18" spans="1:10" ht="12.75" customHeight="1" x14ac:dyDescent="0.25">
      <c r="A18" s="39" t="s">
        <v>208</v>
      </c>
      <c r="B18" s="38" t="s">
        <v>241</v>
      </c>
      <c r="C18" s="110"/>
      <c r="D18" s="110"/>
      <c r="E18" s="110"/>
      <c r="F18" s="110"/>
      <c r="G18" s="110"/>
      <c r="H18" s="110"/>
      <c r="I18" s="110"/>
      <c r="J18" s="110"/>
    </row>
    <row r="20" spans="1:10" ht="12.75" customHeight="1" x14ac:dyDescent="0.25">
      <c r="A20" s="39" t="s">
        <v>242</v>
      </c>
      <c r="B20" s="38" t="s">
        <v>243</v>
      </c>
      <c r="C20" s="110"/>
      <c r="D20" s="110"/>
      <c r="E20" s="110"/>
      <c r="F20" s="110"/>
      <c r="G20" s="110"/>
      <c r="H20" s="110"/>
      <c r="I20" s="110"/>
      <c r="J20" s="110"/>
    </row>
    <row r="22" spans="1:10" ht="12.75" customHeight="1" x14ac:dyDescent="0.25">
      <c r="A22" s="39" t="s">
        <v>194</v>
      </c>
      <c r="B22" s="38" t="s">
        <v>244</v>
      </c>
      <c r="C22" s="110"/>
      <c r="D22" s="110"/>
      <c r="E22" s="110"/>
      <c r="F22" s="110"/>
      <c r="G22" s="110"/>
      <c r="H22" s="110"/>
      <c r="I22" s="110"/>
      <c r="J22" s="110"/>
    </row>
    <row r="24" spans="1:10" ht="12.75" customHeight="1" x14ac:dyDescent="0.25">
      <c r="A24" s="39" t="s">
        <v>196</v>
      </c>
      <c r="B24" s="38" t="s">
        <v>245</v>
      </c>
      <c r="C24" s="111"/>
      <c r="D24" s="111"/>
      <c r="E24" s="111"/>
      <c r="F24" s="111"/>
      <c r="G24" s="111"/>
      <c r="H24" s="111"/>
      <c r="I24" s="111"/>
      <c r="J24" s="111"/>
    </row>
    <row r="28" spans="1:10" ht="60" customHeight="1" x14ac:dyDescent="0.25">
      <c r="A28" s="39" t="s">
        <v>198</v>
      </c>
      <c r="B28" s="38" t="s">
        <v>246</v>
      </c>
      <c r="C28" s="111"/>
      <c r="D28" s="111"/>
      <c r="E28" s="111"/>
      <c r="F28" s="111"/>
      <c r="G28" s="111"/>
      <c r="H28" s="111"/>
      <c r="I28" s="111"/>
      <c r="J28" s="111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22:J22"/>
    <mergeCell ref="C24:J24"/>
    <mergeCell ref="C28:J28"/>
    <mergeCell ref="C12:J12"/>
    <mergeCell ref="C14:J14"/>
    <mergeCell ref="C16:J16"/>
    <mergeCell ref="C18:J18"/>
    <mergeCell ref="C20:J2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Fourrier</dc:creator>
  <cp:lastModifiedBy>2BDM - Arnaud FOURRIER</cp:lastModifiedBy>
  <dcterms:created xsi:type="dcterms:W3CDTF">2025-09-09T12:21:37Z</dcterms:created>
  <dcterms:modified xsi:type="dcterms:W3CDTF">2025-09-10T14:03:19Z</dcterms:modified>
</cp:coreProperties>
</file>